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FE-2004Eredmények" sheetId="1" r:id="rId1"/>
    <sheet name="FE2004-A SER" sheetId="2" r:id="rId2"/>
    <sheet name="FE2004-A tabella" sheetId="3" r:id="rId3"/>
    <sheet name="FE2004-B SER" sheetId="4" r:id="rId4"/>
    <sheet name="FE2004-B tabella" sheetId="5" r:id="rId5"/>
    <sheet name="FE2004-C SER" sheetId="6" r:id="rId6"/>
    <sheet name="FE2004-C tabella" sheetId="7" r:id="rId7"/>
  </sheets>
  <externalReferences>
    <externalReference r:id="rId10"/>
    <externalReference r:id="rId11"/>
  </externalReferences>
  <definedNames>
    <definedName name="_xlnm.Print_Area" localSheetId="0">'FE-2004Eredmények'!$A$1:$U$59</definedName>
  </definedNames>
  <calcPr fullCalcOnLoad="1"/>
</workbook>
</file>

<file path=xl/sharedStrings.xml><?xml version="1.0" encoding="utf-8"?>
<sst xmlns="http://schemas.openxmlformats.org/spreadsheetml/2006/main" count="517" uniqueCount="141">
  <si>
    <t xml:space="preserve"> </t>
  </si>
  <si>
    <t>Csapatok</t>
  </si>
  <si>
    <t>mérk. szám</t>
  </si>
  <si>
    <t>időpont</t>
  </si>
  <si>
    <t>Mérkőző csapatok</t>
  </si>
  <si>
    <t>kat.</t>
  </si>
  <si>
    <t>helyszín</t>
  </si>
  <si>
    <t>eredmény</t>
  </si>
  <si>
    <t>Eredményhirdetés</t>
  </si>
  <si>
    <t>Főnix csarnok</t>
  </si>
  <si>
    <t>Kecel Kézilabda Club</t>
  </si>
  <si>
    <t xml:space="preserve">Lebonyolítás rendje: alapszakasz-A-B-C csoport körmérkőzés,  </t>
  </si>
  <si>
    <t>Mechw</t>
  </si>
  <si>
    <t>H</t>
  </si>
  <si>
    <t>Csapat</t>
  </si>
  <si>
    <t>M</t>
  </si>
  <si>
    <t>G</t>
  </si>
  <si>
    <t>D</t>
  </si>
  <si>
    <t>V</t>
  </si>
  <si>
    <t>LG</t>
  </si>
  <si>
    <t>KG</t>
  </si>
  <si>
    <t>GK</t>
  </si>
  <si>
    <t>P</t>
  </si>
  <si>
    <t>1.</t>
  </si>
  <si>
    <t>2.</t>
  </si>
  <si>
    <t>3.</t>
  </si>
  <si>
    <t>4.</t>
  </si>
  <si>
    <t>Sorsz.</t>
  </si>
  <si>
    <t>5.</t>
  </si>
  <si>
    <t>6.</t>
  </si>
  <si>
    <t>Forduló</t>
  </si>
  <si>
    <t>Mérkőző Csapatok</t>
  </si>
  <si>
    <t>VÉGEREDMÉNY</t>
  </si>
  <si>
    <t>Játékvezetők</t>
  </si>
  <si>
    <t>/ M.sz.</t>
  </si>
  <si>
    <t>HAZAI</t>
  </si>
  <si>
    <t>VENDÉG</t>
  </si>
  <si>
    <t>I. forduló</t>
  </si>
  <si>
    <t>1/1</t>
  </si>
  <si>
    <t>1/2</t>
  </si>
  <si>
    <t>1/3</t>
  </si>
  <si>
    <t>II. forduló</t>
  </si>
  <si>
    <t>2/1</t>
  </si>
  <si>
    <t>2/2</t>
  </si>
  <si>
    <t>2/3</t>
  </si>
  <si>
    <t>III. forduló</t>
  </si>
  <si>
    <t>3/1</t>
  </si>
  <si>
    <t>3/2</t>
  </si>
  <si>
    <t>3/3</t>
  </si>
  <si>
    <t>IV. forduló</t>
  </si>
  <si>
    <t>4/1</t>
  </si>
  <si>
    <t>4/2</t>
  </si>
  <si>
    <t>4/3</t>
  </si>
  <si>
    <t>V. forduló</t>
  </si>
  <si>
    <t>5/1</t>
  </si>
  <si>
    <t>5/2</t>
  </si>
  <si>
    <t>5/3</t>
  </si>
  <si>
    <t>E R E D M É N Y E K</t>
  </si>
  <si>
    <t>T A B E L L A</t>
  </si>
  <si>
    <t>CSAPAT</t>
  </si>
  <si>
    <t>MÉRKŐZÉS</t>
  </si>
  <si>
    <t>GYŐZELEM</t>
  </si>
  <si>
    <t>DÖNTETLEN</t>
  </si>
  <si>
    <t>VERESÉG</t>
  </si>
  <si>
    <r>
      <t>Lőtt</t>
    </r>
    <r>
      <rPr>
        <b/>
        <sz val="10"/>
        <rFont val="Arial CE"/>
        <family val="2"/>
      </rPr>
      <t xml:space="preserve">    ……              </t>
    </r>
    <r>
      <rPr>
        <b/>
        <sz val="11"/>
        <rFont val="Arial CE"/>
        <family val="2"/>
      </rPr>
      <t xml:space="preserve"> G        Ó        L        O        K</t>
    </r>
  </si>
  <si>
    <r>
      <t>Kapott</t>
    </r>
    <r>
      <rPr>
        <b/>
        <sz val="10"/>
        <rFont val="Arial CE"/>
        <family val="2"/>
      </rPr>
      <t xml:space="preserve">   ……    </t>
    </r>
    <r>
      <rPr>
        <b/>
        <sz val="11"/>
        <rFont val="Arial CE"/>
        <family val="2"/>
      </rPr>
      <t>G        Ó        L        O        K</t>
    </r>
  </si>
  <si>
    <t>GÓLKÜLÖNBSÉG</t>
  </si>
  <si>
    <t>PONTOK</t>
  </si>
  <si>
    <t xml:space="preserve"> ='FA98</t>
  </si>
  <si>
    <t>1-3. helyért</t>
  </si>
  <si>
    <t>4-6. helyért</t>
  </si>
  <si>
    <t>7-9. helyért</t>
  </si>
  <si>
    <t>7.</t>
  </si>
  <si>
    <t>8.</t>
  </si>
  <si>
    <t>9.</t>
  </si>
  <si>
    <t>10-12. helyért</t>
  </si>
  <si>
    <t>10.</t>
  </si>
  <si>
    <t>11.</t>
  </si>
  <si>
    <t>12.</t>
  </si>
  <si>
    <r>
      <t>"A"</t>
    </r>
    <r>
      <rPr>
        <sz val="11"/>
        <rFont val="Calibri"/>
        <family val="2"/>
      </rPr>
      <t xml:space="preserve"> csoport </t>
    </r>
  </si>
  <si>
    <r>
      <t>"B"</t>
    </r>
    <r>
      <rPr>
        <sz val="11"/>
        <rFont val="Calibri"/>
        <family val="2"/>
      </rPr>
      <t xml:space="preserve"> csoport </t>
    </r>
  </si>
  <si>
    <r>
      <t>"C"</t>
    </r>
    <r>
      <rPr>
        <sz val="11"/>
        <rFont val="Calibri"/>
        <family val="2"/>
      </rPr>
      <t xml:space="preserve"> csoport </t>
    </r>
  </si>
  <si>
    <t>Gézengúz UKC-Kalocsa</t>
  </si>
  <si>
    <t>Békési FKC</t>
  </si>
  <si>
    <t xml:space="preserve">                     hármas  helyosztók: A1-B1-C1; A2-B2-C2; A3-B3-C3; A4-B4-C4</t>
  </si>
  <si>
    <t>2014. január 24. péntek</t>
  </si>
  <si>
    <t>2014. január 25. szombat</t>
  </si>
  <si>
    <t>2014. január 26. vasárnap</t>
  </si>
  <si>
    <t>FE 2004 fiú kategória</t>
  </si>
  <si>
    <t>Debrecen SC-SI  1</t>
  </si>
  <si>
    <t>Békéscsaba DKSE</t>
  </si>
  <si>
    <t>Főnix ISE Gödöllő</t>
  </si>
  <si>
    <t xml:space="preserve">Debrecen SC-SI 2 </t>
  </si>
  <si>
    <t>Beszterce DSE Salgótarján</t>
  </si>
  <si>
    <t>Zrínyi M. Bp.</t>
  </si>
  <si>
    <t>Postás SE</t>
  </si>
  <si>
    <t xml:space="preserve">Balmazújváros UKE </t>
  </si>
  <si>
    <t>Balmazújváros UKE Varga Zs</t>
  </si>
  <si>
    <t>FEa</t>
  </si>
  <si>
    <t>FEb</t>
  </si>
  <si>
    <t>ÚNOK</t>
  </si>
  <si>
    <t>Beszterce  Salgótarján</t>
  </si>
  <si>
    <t>FEc</t>
  </si>
  <si>
    <t>FE2004 "B" csoport</t>
  </si>
  <si>
    <t>FE2004 "A" csoport</t>
  </si>
  <si>
    <t>FE2004 "C" csoport</t>
  </si>
  <si>
    <t>FE 2004 Végeredmény</t>
  </si>
  <si>
    <t xml:space="preserve"> 20-4</t>
  </si>
  <si>
    <t xml:space="preserve"> 14-21</t>
  </si>
  <si>
    <t xml:space="preserve"> 9-21</t>
  </si>
  <si>
    <t xml:space="preserve"> 26-5</t>
  </si>
  <si>
    <t xml:space="preserve"> 23-9</t>
  </si>
  <si>
    <t xml:space="preserve"> 22-11</t>
  </si>
  <si>
    <t xml:space="preserve"> 26-10</t>
  </si>
  <si>
    <t xml:space="preserve"> 14-10</t>
  </si>
  <si>
    <t xml:space="preserve"> 17-7</t>
  </si>
  <si>
    <t xml:space="preserve"> 24-16</t>
  </si>
  <si>
    <t xml:space="preserve"> 17-26</t>
  </si>
  <si>
    <t xml:space="preserve"> 8-10</t>
  </si>
  <si>
    <t xml:space="preserve"> 4-14</t>
  </si>
  <si>
    <t xml:space="preserve"> 16-23</t>
  </si>
  <si>
    <t xml:space="preserve"> 24-15</t>
  </si>
  <si>
    <t xml:space="preserve"> 17-27</t>
  </si>
  <si>
    <t xml:space="preserve"> 27-5</t>
  </si>
  <si>
    <t xml:space="preserve"> 7-34</t>
  </si>
  <si>
    <t>10-12 helyért</t>
  </si>
  <si>
    <t>7-9 helyért</t>
  </si>
  <si>
    <t>4-6 helyért</t>
  </si>
  <si>
    <t>1-3 helyért</t>
  </si>
  <si>
    <t xml:space="preserve"> 17-22</t>
  </si>
  <si>
    <t xml:space="preserve"> 5-15</t>
  </si>
  <si>
    <t xml:space="preserve"> 17-9</t>
  </si>
  <si>
    <t xml:space="preserve"> 8-20</t>
  </si>
  <si>
    <t xml:space="preserve"> 13-5</t>
  </si>
  <si>
    <t xml:space="preserve"> 6-14</t>
  </si>
  <si>
    <t xml:space="preserve"> 7-22</t>
  </si>
  <si>
    <t>14-19</t>
  </si>
  <si>
    <t>16-13</t>
  </si>
  <si>
    <t xml:space="preserve"> 10-22</t>
  </si>
  <si>
    <t xml:space="preserve"> 10-10</t>
  </si>
  <si>
    <t xml:space="preserve"> 20-28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</si>
</sst>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4"/>
      <color indexed="9"/>
      <name val="Arial CE"/>
      <family val="2"/>
    </font>
    <font>
      <sz val="16"/>
      <name val="Arial CE"/>
      <family val="2"/>
    </font>
    <font>
      <sz val="11"/>
      <color indexed="22"/>
      <name val="Arial CE"/>
      <family val="2"/>
    </font>
    <font>
      <b/>
      <sz val="12"/>
      <color indexed="22"/>
      <name val="Arial CE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ck"/>
      <right style="medium"/>
      <top style="thick"/>
      <bottom style="medium"/>
    </border>
    <border>
      <left/>
      <right/>
      <top style="thick"/>
      <bottom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/>
      <right style="thin"/>
      <top style="thick"/>
      <bottom/>
    </border>
    <border>
      <left style="thin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medium"/>
    </border>
    <border>
      <left/>
      <right style="dotted"/>
      <top/>
      <bottom/>
    </border>
    <border>
      <left/>
      <right style="medium"/>
      <top/>
      <bottom/>
    </border>
    <border>
      <left style="medium"/>
      <right style="dashed"/>
      <top style="medium"/>
      <bottom/>
    </border>
    <border>
      <left/>
      <right style="medium"/>
      <top style="medium"/>
      <bottom/>
    </border>
    <border>
      <left/>
      <right style="dashed"/>
      <top style="medium"/>
      <bottom style="medium"/>
    </border>
    <border>
      <left/>
      <right style="thick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/>
      <bottom/>
    </border>
    <border>
      <left style="medium"/>
      <right style="dotted"/>
      <top/>
      <bottom style="medium"/>
    </border>
    <border>
      <left/>
      <right style="dotted"/>
      <top style="medium"/>
      <bottom style="medium"/>
    </border>
    <border>
      <left style="medium"/>
      <right style="dashed"/>
      <top style="medium"/>
      <bottom style="medium"/>
    </border>
    <border>
      <left/>
      <right style="dashed"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 style="medium"/>
      <right style="dashed"/>
      <top/>
      <bottom style="medium"/>
    </border>
    <border>
      <left style="thick"/>
      <right style="medium"/>
      <top/>
      <bottom style="medium"/>
    </border>
    <border>
      <left style="medium"/>
      <right style="dotted"/>
      <top/>
      <bottom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/>
      <right/>
      <top/>
      <bottom style="thick"/>
    </border>
    <border>
      <left style="medium"/>
      <right style="dashed"/>
      <top/>
      <bottom style="thick"/>
    </border>
    <border>
      <left/>
      <right style="medium"/>
      <top/>
      <bottom style="thick"/>
    </border>
    <border>
      <left/>
      <right style="dashed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 style="thick"/>
    </border>
    <border>
      <left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dashed"/>
      <right style="thick"/>
      <top style="medium"/>
      <bottom style="medium"/>
    </border>
    <border>
      <left style="dashed"/>
      <right style="thick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/>
      <right style="medium">
        <color indexed="8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9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14" fillId="0" borderId="29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right"/>
    </xf>
    <xf numFmtId="0" fontId="14" fillId="33" borderId="20" xfId="0" applyFont="1" applyFill="1" applyBorder="1" applyAlignment="1">
      <alignment/>
    </xf>
    <xf numFmtId="0" fontId="14" fillId="0" borderId="0" xfId="0" applyFont="1" applyAlignment="1">
      <alignment/>
    </xf>
    <xf numFmtId="49" fontId="14" fillId="0" borderId="30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5" fillId="34" borderId="20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right"/>
    </xf>
    <xf numFmtId="0" fontId="14" fillId="0" borderId="33" xfId="0" applyFont="1" applyFill="1" applyBorder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34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6" fillId="0" borderId="0" xfId="0" applyFont="1" applyAlignment="1">
      <alignment horizontal="justify" textRotation="180"/>
    </xf>
    <xf numFmtId="0" fontId="6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6" fillId="0" borderId="37" xfId="0" applyFont="1" applyBorder="1" applyAlignment="1">
      <alignment horizontal="center" textRotation="255" wrapText="1"/>
    </xf>
    <xf numFmtId="0" fontId="16" fillId="0" borderId="38" xfId="0" applyFont="1" applyBorder="1" applyAlignment="1">
      <alignment horizontal="center" textRotation="255" wrapText="1"/>
    </xf>
    <xf numFmtId="0" fontId="16" fillId="0" borderId="39" xfId="0" applyFont="1" applyBorder="1" applyAlignment="1">
      <alignment horizontal="center" textRotation="255" wrapText="1"/>
    </xf>
    <xf numFmtId="0" fontId="19" fillId="0" borderId="38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3" fillId="0" borderId="35" xfId="0" applyFont="1" applyBorder="1" applyAlignment="1">
      <alignment horizontal="center" textRotation="255" wrapText="1"/>
    </xf>
    <xf numFmtId="0" fontId="5" fillId="0" borderId="40" xfId="0" applyFont="1" applyBorder="1" applyAlignment="1">
      <alignment horizontal="center" textRotation="255" wrapText="1"/>
    </xf>
    <xf numFmtId="0" fontId="5" fillId="0" borderId="4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1" fillId="35" borderId="42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52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21" fillId="0" borderId="53" xfId="0" applyFont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1" fontId="7" fillId="0" borderId="58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/>
    </xf>
    <xf numFmtId="1" fontId="7" fillId="0" borderId="60" xfId="0" applyNumberFormat="1" applyFont="1" applyBorder="1" applyAlignment="1">
      <alignment/>
    </xf>
    <xf numFmtId="0" fontId="6" fillId="0" borderId="61" xfId="0" applyFont="1" applyBorder="1" applyAlignment="1">
      <alignment/>
    </xf>
    <xf numFmtId="0" fontId="5" fillId="0" borderId="25" xfId="0" applyFont="1" applyBorder="1" applyAlignment="1">
      <alignment/>
    </xf>
    <xf numFmtId="0" fontId="21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/>
    </xf>
    <xf numFmtId="0" fontId="6" fillId="0" borderId="67" xfId="0" applyFont="1" applyBorder="1" applyAlignment="1">
      <alignment horizontal="left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35" borderId="71" xfId="0" applyFont="1" applyFill="1" applyBorder="1" applyAlignment="1">
      <alignment horizontal="center" vertical="center"/>
    </xf>
    <xf numFmtId="0" fontId="21" fillId="35" borderId="72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1" fontId="7" fillId="0" borderId="73" xfId="0" applyNumberFormat="1" applyFont="1" applyBorder="1" applyAlignment="1">
      <alignment horizontal="center"/>
    </xf>
    <xf numFmtId="1" fontId="7" fillId="0" borderId="74" xfId="0" applyNumberFormat="1" applyFont="1" applyBorder="1" applyAlignment="1">
      <alignment horizontal="center"/>
    </xf>
    <xf numFmtId="1" fontId="7" fillId="0" borderId="75" xfId="0" applyNumberFormat="1" applyFont="1" applyBorder="1" applyAlignment="1">
      <alignment horizontal="center"/>
    </xf>
    <xf numFmtId="1" fontId="7" fillId="0" borderId="74" xfId="0" applyNumberFormat="1" applyFont="1" applyBorder="1" applyAlignment="1">
      <alignment/>
    </xf>
    <xf numFmtId="1" fontId="7" fillId="0" borderId="69" xfId="0" applyNumberFormat="1" applyFont="1" applyBorder="1" applyAlignment="1">
      <alignment/>
    </xf>
    <xf numFmtId="0" fontId="6" fillId="0" borderId="72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7" xfId="0" applyFont="1" applyBorder="1" applyAlignment="1">
      <alignment/>
    </xf>
    <xf numFmtId="0" fontId="6" fillId="0" borderId="76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" fontId="7" fillId="0" borderId="29" xfId="0" applyNumberFormat="1" applyFont="1" applyBorder="1" applyAlignment="1">
      <alignment horizontal="center"/>
    </xf>
    <xf numFmtId="1" fontId="7" fillId="0" borderId="77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78" xfId="0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1" fontId="7" fillId="0" borderId="30" xfId="0" applyNumberFormat="1" applyFont="1" applyBorder="1" applyAlignment="1">
      <alignment horizontal="center"/>
    </xf>
    <xf numFmtId="1" fontId="7" fillId="0" borderId="7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/>
    </xf>
    <xf numFmtId="0" fontId="6" fillId="0" borderId="60" xfId="0" applyFont="1" applyBorder="1" applyAlignment="1">
      <alignment/>
    </xf>
    <xf numFmtId="0" fontId="8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left"/>
    </xf>
    <xf numFmtId="1" fontId="7" fillId="0" borderId="82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1" fontId="7" fillId="0" borderId="85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/>
    </xf>
    <xf numFmtId="1" fontId="7" fillId="0" borderId="84" xfId="0" applyNumberFormat="1" applyFont="1" applyBorder="1" applyAlignment="1">
      <alignment/>
    </xf>
    <xf numFmtId="1" fontId="7" fillId="0" borderId="85" xfId="0" applyNumberFormat="1" applyFont="1" applyBorder="1" applyAlignment="1">
      <alignment/>
    </xf>
    <xf numFmtId="0" fontId="6" fillId="0" borderId="86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5" fillId="19" borderId="20" xfId="0" applyFont="1" applyFill="1" applyBorder="1" applyAlignment="1">
      <alignment horizontal="left"/>
    </xf>
    <xf numFmtId="0" fontId="5" fillId="19" borderId="31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" fillId="0" borderId="57" xfId="0" applyFont="1" applyBorder="1" applyAlignment="1">
      <alignment horizontal="left"/>
    </xf>
    <xf numFmtId="0" fontId="6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left"/>
    </xf>
    <xf numFmtId="1" fontId="7" fillId="0" borderId="89" xfId="0" applyNumberFormat="1" applyFont="1" applyBorder="1" applyAlignment="1">
      <alignment horizontal="center"/>
    </xf>
    <xf numFmtId="1" fontId="7" fillId="0" borderId="90" xfId="0" applyNumberFormat="1" applyFont="1" applyBorder="1" applyAlignment="1">
      <alignment horizontal="center"/>
    </xf>
    <xf numFmtId="1" fontId="7" fillId="0" borderId="89" xfId="0" applyNumberFormat="1" applyFont="1" applyBorder="1" applyAlignment="1">
      <alignment/>
    </xf>
    <xf numFmtId="1" fontId="7" fillId="0" borderId="91" xfId="0" applyNumberFormat="1" applyFont="1" applyBorder="1" applyAlignment="1">
      <alignment/>
    </xf>
    <xf numFmtId="0" fontId="6" fillId="0" borderId="92" xfId="0" applyFont="1" applyBorder="1" applyAlignment="1">
      <alignment/>
    </xf>
    <xf numFmtId="0" fontId="14" fillId="36" borderId="31" xfId="0" applyFont="1" applyFill="1" applyBorder="1" applyAlignment="1">
      <alignment horizontal="right"/>
    </xf>
    <xf numFmtId="0" fontId="14" fillId="36" borderId="31" xfId="0" applyFont="1" applyFill="1" applyBorder="1" applyAlignment="1">
      <alignment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5" fillId="0" borderId="67" xfId="0" applyFont="1" applyBorder="1" applyAlignment="1">
      <alignment horizontal="left"/>
    </xf>
    <xf numFmtId="1" fontId="7" fillId="0" borderId="19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9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right"/>
    </xf>
    <xf numFmtId="1" fontId="7" fillId="0" borderId="77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8" fillId="0" borderId="10" xfId="0" applyFont="1" applyFill="1" applyBorder="1" applyAlignment="1" applyProtection="1">
      <alignment horizontal="center"/>
      <protection/>
    </xf>
    <xf numFmtId="0" fontId="14" fillId="37" borderId="20" xfId="0" applyFont="1" applyFill="1" applyBorder="1" applyAlignment="1">
      <alignment horizontal="right"/>
    </xf>
    <xf numFmtId="0" fontId="14" fillId="37" borderId="20" xfId="0" applyFont="1" applyFill="1" applyBorder="1" applyAlignment="1">
      <alignment/>
    </xf>
    <xf numFmtId="0" fontId="14" fillId="37" borderId="0" xfId="0" applyFont="1" applyFill="1" applyAlignment="1">
      <alignment/>
    </xf>
    <xf numFmtId="0" fontId="14" fillId="37" borderId="31" xfId="0" applyFont="1" applyFill="1" applyBorder="1" applyAlignment="1">
      <alignment horizontal="right"/>
    </xf>
    <xf numFmtId="0" fontId="14" fillId="37" borderId="31" xfId="0" applyFont="1" applyFill="1" applyBorder="1" applyAlignment="1">
      <alignment/>
    </xf>
    <xf numFmtId="0" fontId="14" fillId="37" borderId="33" xfId="0" applyFont="1" applyFill="1" applyBorder="1" applyAlignment="1">
      <alignment horizontal="right"/>
    </xf>
    <xf numFmtId="0" fontId="14" fillId="37" borderId="33" xfId="0" applyFont="1" applyFill="1" applyBorder="1" applyAlignment="1">
      <alignment/>
    </xf>
    <xf numFmtId="0" fontId="6" fillId="37" borderId="0" xfId="0" applyFont="1" applyFill="1" applyAlignment="1">
      <alignment horizontal="right"/>
    </xf>
    <xf numFmtId="0" fontId="6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33" borderId="31" xfId="0" applyFont="1" applyFill="1" applyBorder="1" applyAlignment="1">
      <alignment horizontal="right"/>
    </xf>
    <xf numFmtId="0" fontId="14" fillId="33" borderId="31" xfId="0" applyFont="1" applyFill="1" applyBorder="1" applyAlignment="1">
      <alignment/>
    </xf>
    <xf numFmtId="0" fontId="14" fillId="36" borderId="20" xfId="0" applyFont="1" applyFill="1" applyBorder="1" applyAlignment="1">
      <alignment horizontal="right"/>
    </xf>
    <xf numFmtId="0" fontId="14" fillId="36" borderId="20" xfId="0" applyFont="1" applyFill="1" applyBorder="1" applyAlignment="1">
      <alignment/>
    </xf>
    <xf numFmtId="0" fontId="5" fillId="37" borderId="20" xfId="0" applyFont="1" applyFill="1" applyBorder="1" applyAlignment="1">
      <alignment horizontal="left"/>
    </xf>
    <xf numFmtId="0" fontId="5" fillId="37" borderId="31" xfId="0" applyFont="1" applyFill="1" applyBorder="1" applyAlignment="1">
      <alignment horizontal="left"/>
    </xf>
    <xf numFmtId="0" fontId="5" fillId="37" borderId="33" xfId="0" applyFont="1" applyFill="1" applyBorder="1" applyAlignment="1">
      <alignment horizontal="left"/>
    </xf>
    <xf numFmtId="49" fontId="6" fillId="37" borderId="0" xfId="0" applyNumberFormat="1" applyFont="1" applyFill="1" applyAlignment="1">
      <alignment horizontal="left"/>
    </xf>
    <xf numFmtId="0" fontId="6" fillId="37" borderId="0" xfId="0" applyFont="1" applyFill="1" applyAlignment="1">
      <alignment horizontal="left"/>
    </xf>
    <xf numFmtId="0" fontId="5" fillId="38" borderId="31" xfId="0" applyFont="1" applyFill="1" applyBorder="1" applyAlignment="1">
      <alignment horizontal="left"/>
    </xf>
    <xf numFmtId="0" fontId="5" fillId="38" borderId="20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6" fillId="39" borderId="31" xfId="0" applyFont="1" applyFill="1" applyBorder="1" applyAlignment="1">
      <alignment vertical="center"/>
    </xf>
    <xf numFmtId="0" fontId="26" fillId="40" borderId="31" xfId="0" applyFont="1" applyFill="1" applyBorder="1" applyAlignment="1">
      <alignment horizontal="center" vertical="center"/>
    </xf>
    <xf numFmtId="0" fontId="26" fillId="39" borderId="3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39" borderId="10" xfId="0" applyFont="1" applyFill="1" applyBorder="1" applyAlignment="1">
      <alignment horizontal="center"/>
    </xf>
    <xf numFmtId="0" fontId="47" fillId="0" borderId="96" xfId="0" applyFont="1" applyBorder="1" applyAlignment="1">
      <alignment horizontal="center"/>
    </xf>
    <xf numFmtId="0" fontId="47" fillId="0" borderId="89" xfId="0" applyFont="1" applyBorder="1" applyAlignment="1">
      <alignment horizontal="center"/>
    </xf>
    <xf numFmtId="0" fontId="26" fillId="39" borderId="31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46" fillId="41" borderId="10" xfId="0" applyFont="1" applyFill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42" borderId="10" xfId="0" applyFont="1" applyFill="1" applyBorder="1" applyAlignment="1">
      <alignment horizontal="center"/>
    </xf>
    <xf numFmtId="0" fontId="26" fillId="42" borderId="96" xfId="0" applyFont="1" applyFill="1" applyBorder="1" applyAlignment="1">
      <alignment horizontal="center"/>
    </xf>
    <xf numFmtId="20" fontId="26" fillId="42" borderId="89" xfId="0" applyNumberFormat="1" applyFont="1" applyFill="1" applyBorder="1" applyAlignment="1">
      <alignment horizontal="center"/>
    </xf>
    <xf numFmtId="0" fontId="45" fillId="0" borderId="31" xfId="0" applyFont="1" applyBorder="1" applyAlignment="1">
      <alignment horizontal="center"/>
    </xf>
    <xf numFmtId="20" fontId="46" fillId="0" borderId="96" xfId="0" applyNumberFormat="1" applyFont="1" applyBorder="1" applyAlignment="1">
      <alignment horizontal="center"/>
    </xf>
    <xf numFmtId="0" fontId="46" fillId="0" borderId="89" xfId="0" applyFont="1" applyBorder="1" applyAlignment="1">
      <alignment horizontal="center"/>
    </xf>
    <xf numFmtId="0" fontId="49" fillId="0" borderId="89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26" fillId="42" borderId="79" xfId="0" applyFont="1" applyFill="1" applyBorder="1" applyAlignment="1">
      <alignment horizontal="center"/>
    </xf>
    <xf numFmtId="20" fontId="46" fillId="0" borderId="97" xfId="0" applyNumberFormat="1" applyFont="1" applyBorder="1" applyAlignment="1">
      <alignment horizontal="center"/>
    </xf>
    <xf numFmtId="0" fontId="46" fillId="0" borderId="97" xfId="0" applyFont="1" applyBorder="1" applyAlignment="1">
      <alignment horizontal="center"/>
    </xf>
    <xf numFmtId="0" fontId="49" fillId="0" borderId="97" xfId="0" applyFont="1" applyBorder="1" applyAlignment="1">
      <alignment/>
    </xf>
    <xf numFmtId="0" fontId="5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4" fillId="0" borderId="96" xfId="0" applyFont="1" applyBorder="1" applyAlignment="1">
      <alignment horizontal="center"/>
    </xf>
    <xf numFmtId="0" fontId="44" fillId="0" borderId="89" xfId="0" applyFont="1" applyBorder="1" applyAlignment="1">
      <alignment horizontal="center"/>
    </xf>
    <xf numFmtId="0" fontId="26" fillId="43" borderId="96" xfId="0" applyFont="1" applyFill="1" applyBorder="1" applyAlignment="1">
      <alignment horizontal="center" vertical="center"/>
    </xf>
    <xf numFmtId="20" fontId="26" fillId="43" borderId="96" xfId="0" applyNumberFormat="1" applyFont="1" applyFill="1" applyBorder="1" applyAlignment="1">
      <alignment horizontal="center"/>
    </xf>
    <xf numFmtId="0" fontId="26" fillId="44" borderId="96" xfId="0" applyFont="1" applyFill="1" applyBorder="1" applyAlignment="1">
      <alignment vertical="center"/>
    </xf>
    <xf numFmtId="0" fontId="26" fillId="44" borderId="96" xfId="0" applyFont="1" applyFill="1" applyBorder="1" applyAlignment="1">
      <alignment horizontal="right" vertical="center"/>
    </xf>
    <xf numFmtId="0" fontId="26" fillId="45" borderId="96" xfId="0" applyFont="1" applyFill="1" applyBorder="1" applyAlignment="1">
      <alignment horizontal="center" vertical="center"/>
    </xf>
    <xf numFmtId="0" fontId="26" fillId="45" borderId="96" xfId="0" applyFont="1" applyFill="1" applyBorder="1" applyAlignment="1">
      <alignment horizontal="center"/>
    </xf>
    <xf numFmtId="20" fontId="26" fillId="45" borderId="96" xfId="0" applyNumberFormat="1" applyFont="1" applyFill="1" applyBorder="1" applyAlignment="1">
      <alignment horizontal="center"/>
    </xf>
    <xf numFmtId="0" fontId="26" fillId="44" borderId="79" xfId="0" applyFont="1" applyFill="1" applyBorder="1" applyAlignment="1">
      <alignment vertical="center"/>
    </xf>
    <xf numFmtId="0" fontId="26" fillId="44" borderId="31" xfId="0" applyFont="1" applyFill="1" applyBorder="1" applyAlignment="1">
      <alignment horizontal="right" vertical="center"/>
    </xf>
    <xf numFmtId="0" fontId="26" fillId="44" borderId="31" xfId="0" applyFont="1" applyFill="1" applyBorder="1" applyAlignment="1">
      <alignment vertical="center"/>
    </xf>
    <xf numFmtId="0" fontId="26" fillId="45" borderId="31" xfId="0" applyFont="1" applyFill="1" applyBorder="1" applyAlignment="1">
      <alignment horizontal="center" vertical="center"/>
    </xf>
    <xf numFmtId="0" fontId="26" fillId="39" borderId="79" xfId="0" applyFont="1" applyFill="1" applyBorder="1" applyAlignment="1">
      <alignment horizontal="center" vertical="center"/>
    </xf>
    <xf numFmtId="20" fontId="26" fillId="39" borderId="31" xfId="0" applyNumberFormat="1" applyFont="1" applyFill="1" applyBorder="1" applyAlignment="1">
      <alignment horizontal="center"/>
    </xf>
    <xf numFmtId="0" fontId="26" fillId="40" borderId="31" xfId="0" applyFont="1" applyFill="1" applyBorder="1" applyAlignment="1">
      <alignment horizontal="center"/>
    </xf>
    <xf numFmtId="0" fontId="26" fillId="46" borderId="96" xfId="0" applyFont="1" applyFill="1" applyBorder="1" applyAlignment="1">
      <alignment horizontal="center" vertical="center"/>
    </xf>
    <xf numFmtId="20" fontId="26" fillId="46" borderId="96" xfId="0" applyNumberFormat="1" applyFont="1" applyFill="1" applyBorder="1" applyAlignment="1">
      <alignment horizontal="center"/>
    </xf>
    <xf numFmtId="0" fontId="26" fillId="46" borderId="79" xfId="0" applyFont="1" applyFill="1" applyBorder="1" applyAlignment="1">
      <alignment vertical="center"/>
    </xf>
    <xf numFmtId="0" fontId="26" fillId="46" borderId="31" xfId="0" applyFont="1" applyFill="1" applyBorder="1" applyAlignment="1">
      <alignment horizontal="right" vertical="center"/>
    </xf>
    <xf numFmtId="0" fontId="26" fillId="46" borderId="31" xfId="0" applyFont="1" applyFill="1" applyBorder="1" applyAlignment="1">
      <alignment vertical="center"/>
    </xf>
    <xf numFmtId="0" fontId="26" fillId="46" borderId="31" xfId="0" applyFont="1" applyFill="1" applyBorder="1" applyAlignment="1">
      <alignment horizontal="center" vertical="center"/>
    </xf>
    <xf numFmtId="0" fontId="26" fillId="46" borderId="96" xfId="0" applyFont="1" applyFill="1" applyBorder="1" applyAlignment="1">
      <alignment horizontal="center"/>
    </xf>
    <xf numFmtId="0" fontId="26" fillId="41" borderId="79" xfId="0" applyFont="1" applyFill="1" applyBorder="1" applyAlignment="1">
      <alignment vertical="center"/>
    </xf>
    <xf numFmtId="0" fontId="26" fillId="41" borderId="31" xfId="0" applyFont="1" applyFill="1" applyBorder="1" applyAlignment="1">
      <alignment horizontal="right" vertical="center"/>
    </xf>
    <xf numFmtId="0" fontId="26" fillId="41" borderId="31" xfId="0" applyFont="1" applyFill="1" applyBorder="1" applyAlignment="1">
      <alignment vertical="center"/>
    </xf>
    <xf numFmtId="0" fontId="26" fillId="46" borderId="96" xfId="0" applyFont="1" applyFill="1" applyBorder="1" applyAlignment="1">
      <alignment vertical="center"/>
    </xf>
    <xf numFmtId="0" fontId="26" fillId="46" borderId="89" xfId="0" applyFont="1" applyFill="1" applyBorder="1" applyAlignment="1">
      <alignment vertical="center"/>
    </xf>
    <xf numFmtId="0" fontId="26" fillId="46" borderId="96" xfId="0" applyFont="1" applyFill="1" applyBorder="1" applyAlignment="1">
      <alignment horizontal="right" vertical="center"/>
    </xf>
    <xf numFmtId="0" fontId="48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" fontId="45" fillId="0" borderId="31" xfId="0" applyNumberFormat="1" applyFont="1" applyBorder="1" applyAlignment="1">
      <alignment horizontal="center"/>
    </xf>
    <xf numFmtId="0" fontId="25" fillId="0" borderId="26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11" fillId="0" borderId="9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49" fontId="11" fillId="0" borderId="98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99" xfId="0" applyNumberFormat="1" applyFont="1" applyBorder="1" applyAlignment="1">
      <alignment horizontal="center" vertical="center"/>
    </xf>
    <xf numFmtId="49" fontId="11" fillId="0" borderId="100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6" fillId="0" borderId="103" xfId="0" applyFont="1" applyBorder="1" applyAlignment="1">
      <alignment horizontal="center" textRotation="255"/>
    </xf>
    <xf numFmtId="0" fontId="16" fillId="0" borderId="104" xfId="0" applyFont="1" applyBorder="1" applyAlignment="1">
      <alignment horizontal="center" textRotation="255"/>
    </xf>
    <xf numFmtId="0" fontId="16" fillId="0" borderId="105" xfId="0" applyFont="1" applyBorder="1" applyAlignment="1">
      <alignment horizontal="center" textRotation="255"/>
    </xf>
    <xf numFmtId="0" fontId="16" fillId="0" borderId="106" xfId="0" applyFont="1" applyBorder="1" applyAlignment="1">
      <alignment horizontal="center" textRotation="255"/>
    </xf>
    <xf numFmtId="0" fontId="13" fillId="0" borderId="103" xfId="0" applyFont="1" applyBorder="1" applyAlignment="1">
      <alignment horizontal="center" textRotation="255"/>
    </xf>
    <xf numFmtId="0" fontId="13" fillId="0" borderId="106" xfId="0" applyFont="1" applyBorder="1" applyAlignment="1">
      <alignment horizontal="center" textRotation="255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5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sportcentrum.hu/Documents%20and%20Settings\User\Asztal\Apa\K&#233;zilabda\F&#337;nix\5.%20F&#337;nix%20Kupa\Eredm&#233;nyek\5_Fonix_LC99_eredmenye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sportcentrum.hu/F&#337;nix%202014\VAS&#193;RNAP_PROGRAM_&#214;SSZES_u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99 eredmények"/>
      <sheetName val="LC99-A SER"/>
      <sheetName val="LC99-A tabella"/>
      <sheetName val="LC99-B SER"/>
      <sheetName val="LC99-B tabella"/>
      <sheetName val="LC99-C SER"/>
      <sheetName val="LC99-C tabella"/>
    </sheetNames>
    <sheetDataSet>
      <sheetData sheetId="1">
        <row r="3">
          <cell r="B3">
            <v>1</v>
          </cell>
        </row>
        <row r="8">
          <cell r="B8">
            <v>6</v>
          </cell>
        </row>
      </sheetData>
      <sheetData sheetId="3">
        <row r="3">
          <cell r="B3">
            <v>1</v>
          </cell>
        </row>
        <row r="8">
          <cell r="B8">
            <v>6</v>
          </cell>
        </row>
      </sheetData>
      <sheetData sheetId="5">
        <row r="3">
          <cell r="B3">
            <v>1</v>
          </cell>
        </row>
        <row r="8">
          <cell r="B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program"/>
      <sheetName val="FA2000"/>
      <sheetName val="FB2001"/>
      <sheetName val="FC2002"/>
      <sheetName val="FD2003"/>
      <sheetName val="FE2004"/>
      <sheetName val="LA2000"/>
      <sheetName val="LB2001"/>
      <sheetName val="LC2002"/>
      <sheetName val="LD2003"/>
      <sheetName val="LE2004"/>
    </sheetNames>
    <sheetDataSet>
      <sheetData sheetId="0">
        <row r="45">
          <cell r="AN45">
            <v>0.3541666666666667</v>
          </cell>
          <cell r="AO45" t="str">
            <v>Balmazújváros UKE Varga Zs</v>
          </cell>
          <cell r="AQ45" t="str">
            <v>Debrecen SC-SI 2 </v>
          </cell>
          <cell r="AR45" t="str">
            <v>FE</v>
          </cell>
          <cell r="AS45" t="str">
            <v>ÚNOK</v>
          </cell>
        </row>
        <row r="46">
          <cell r="AN46">
            <v>0.3819444444444445</v>
          </cell>
          <cell r="AO46" t="str">
            <v>Gézengúz UKC-Kalocsa</v>
          </cell>
          <cell r="AQ46" t="str">
            <v>Zrínyi M. Bp.</v>
          </cell>
          <cell r="AR46" t="str">
            <v>FE</v>
          </cell>
          <cell r="AS46" t="str">
            <v>ÚNOK</v>
          </cell>
        </row>
        <row r="47">
          <cell r="AN47">
            <v>0.40972222222222227</v>
          </cell>
          <cell r="AO47" t="str">
            <v>Békéscsaba DKSE</v>
          </cell>
          <cell r="AQ47" t="str">
            <v>Békési FKC</v>
          </cell>
          <cell r="AR47" t="str">
            <v>FE</v>
          </cell>
          <cell r="AS47" t="str">
            <v>ÚNOK</v>
          </cell>
        </row>
        <row r="48">
          <cell r="AN48">
            <v>0.43750000000000006</v>
          </cell>
          <cell r="AO48" t="str">
            <v>Főnix ISE Gödöllő</v>
          </cell>
          <cell r="AQ48" t="str">
            <v>Balmazújváros UKE Varga Zs</v>
          </cell>
          <cell r="AR48" t="str">
            <v>FE</v>
          </cell>
          <cell r="AS48" t="str">
            <v>ÚNOK</v>
          </cell>
          <cell r="BO48">
            <v>0.43750000000000006</v>
          </cell>
          <cell r="BP48" t="str">
            <v>Debrecen SC-SI  1</v>
          </cell>
          <cell r="BR48" t="str">
            <v>Beszterce DSE Salgótarján</v>
          </cell>
          <cell r="BS48" t="str">
            <v>FE</v>
          </cell>
          <cell r="BT48" t="str">
            <v>Mechw</v>
          </cell>
        </row>
        <row r="49">
          <cell r="AN49">
            <v>0.46527777777777785</v>
          </cell>
          <cell r="AO49" t="str">
            <v>Zrínyi M. Bp.</v>
          </cell>
          <cell r="AQ49" t="str">
            <v>Kecel Kézilabda Club</v>
          </cell>
          <cell r="AR49" t="str">
            <v>FE</v>
          </cell>
          <cell r="AS49" t="str">
            <v>ÚNOK</v>
          </cell>
        </row>
        <row r="50">
          <cell r="AN50">
            <v>0.49305555555555564</v>
          </cell>
          <cell r="AO50" t="str">
            <v>Postás SE</v>
          </cell>
          <cell r="AQ50" t="str">
            <v>Békési FKC</v>
          </cell>
          <cell r="AR50" t="str">
            <v>FE</v>
          </cell>
          <cell r="AS50" t="str">
            <v>ÚNOK</v>
          </cell>
        </row>
        <row r="51">
          <cell r="AN51">
            <v>0.5208333333333334</v>
          </cell>
          <cell r="AO51" t="str">
            <v>Főnix ISE Gödöllő</v>
          </cell>
          <cell r="AQ51" t="str">
            <v>Debrecen SC-SI 2 </v>
          </cell>
          <cell r="AR51" t="str">
            <v>FE</v>
          </cell>
          <cell r="AS51" t="str">
            <v>ÚNOK</v>
          </cell>
          <cell r="BO51">
            <v>0.5208333333333334</v>
          </cell>
          <cell r="BP51" t="str">
            <v>Debrecen SC-SI  1</v>
          </cell>
          <cell r="BR51" t="str">
            <v>Balmazújváros UKE </v>
          </cell>
          <cell r="BS51" t="str">
            <v>FE</v>
          </cell>
          <cell r="BT51" t="str">
            <v>Mechw</v>
          </cell>
        </row>
        <row r="52">
          <cell r="AN52">
            <v>0.5486111111111112</v>
          </cell>
          <cell r="AO52" t="str">
            <v>Gézengúz UKC-Kalocsa</v>
          </cell>
          <cell r="AQ52" t="str">
            <v>Kecel Kézilabda Club</v>
          </cell>
          <cell r="AR52" t="str">
            <v>FE</v>
          </cell>
          <cell r="AS52" t="str">
            <v>ÚNOK</v>
          </cell>
        </row>
        <row r="53">
          <cell r="AN53">
            <v>0.576388888888889</v>
          </cell>
          <cell r="AO53" t="str">
            <v>Postás SE</v>
          </cell>
          <cell r="AQ53" t="str">
            <v>Békéscsaba DKSE</v>
          </cell>
          <cell r="AR53" t="str">
            <v>FE</v>
          </cell>
          <cell r="AS53" t="str">
            <v>ÚNOK</v>
          </cell>
        </row>
        <row r="54">
          <cell r="BO54">
            <v>0.6041666666666667</v>
          </cell>
          <cell r="BP54" t="str">
            <v>Balmazújváros UKE </v>
          </cell>
          <cell r="BR54" t="str">
            <v>Beszterce DSE Salgótarján</v>
          </cell>
          <cell r="BS54" t="str">
            <v>FE</v>
          </cell>
          <cell r="BT54" t="str">
            <v>Mechw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85" zoomScaleSheetLayoutView="85" zoomScalePageLayoutView="0" workbookViewId="0" topLeftCell="A25">
      <selection activeCell="H54" sqref="H54"/>
    </sheetView>
  </sheetViews>
  <sheetFormatPr defaultColWidth="9.140625" defaultRowHeight="15"/>
  <cols>
    <col min="1" max="1" width="9.140625" style="0" customWidth="1"/>
    <col min="3" max="3" width="27.57421875" style="0" bestFit="1" customWidth="1"/>
    <col min="4" max="4" width="3.8515625" style="0" customWidth="1"/>
    <col min="5" max="5" width="26.8515625" style="0" customWidth="1"/>
    <col min="8" max="8" width="9.140625" style="43" customWidth="1"/>
    <col min="9" max="9" width="13.140625" style="0" customWidth="1"/>
    <col min="10" max="10" width="3.140625" style="0" customWidth="1"/>
    <col min="11" max="11" width="6.140625" style="0" customWidth="1"/>
    <col min="12" max="12" width="35.140625" style="0" customWidth="1"/>
    <col min="13" max="16" width="5.00390625" style="0" customWidth="1"/>
    <col min="17" max="19" width="6.7109375" style="0" customWidth="1"/>
    <col min="20" max="20" width="5.00390625" style="0" customWidth="1"/>
  </cols>
  <sheetData>
    <row r="1" spans="1:11" ht="15.75">
      <c r="A1" s="241"/>
      <c r="B1" s="242" t="s">
        <v>0</v>
      </c>
      <c r="C1" s="243"/>
      <c r="D1" s="242" t="s">
        <v>88</v>
      </c>
      <c r="E1" s="241"/>
      <c r="F1" s="241"/>
      <c r="G1" s="241"/>
      <c r="H1" s="244"/>
      <c r="K1" s="3" t="s">
        <v>88</v>
      </c>
    </row>
    <row r="2" spans="1:11" ht="16.5" thickBot="1">
      <c r="A2" s="241"/>
      <c r="B2" s="245"/>
      <c r="C2" s="242" t="s">
        <v>1</v>
      </c>
      <c r="D2" s="242"/>
      <c r="E2" s="244"/>
      <c r="F2" s="241"/>
      <c r="G2" s="244"/>
      <c r="H2" s="244"/>
      <c r="K2" t="s">
        <v>104</v>
      </c>
    </row>
    <row r="3" spans="1:20" ht="16.5" thickBot="1">
      <c r="A3" s="246"/>
      <c r="B3" s="247"/>
      <c r="C3" s="247"/>
      <c r="D3" s="247"/>
      <c r="E3" s="247"/>
      <c r="F3" s="246"/>
      <c r="G3" s="247"/>
      <c r="H3" s="247"/>
      <c r="K3" s="4" t="s">
        <v>13</v>
      </c>
      <c r="L3" s="5" t="s">
        <v>14</v>
      </c>
      <c r="M3" s="4" t="s">
        <v>15</v>
      </c>
      <c r="N3" s="6" t="s">
        <v>16</v>
      </c>
      <c r="O3" s="7" t="s">
        <v>17</v>
      </c>
      <c r="P3" s="8" t="s">
        <v>18</v>
      </c>
      <c r="Q3" s="9" t="s">
        <v>19</v>
      </c>
      <c r="R3" s="10" t="s">
        <v>20</v>
      </c>
      <c r="S3" s="11" t="s">
        <v>21</v>
      </c>
      <c r="T3" s="12" t="s">
        <v>22</v>
      </c>
    </row>
    <row r="4" spans="1:20" ht="18.75" thickBot="1">
      <c r="A4" s="246"/>
      <c r="B4" s="266" t="s">
        <v>79</v>
      </c>
      <c r="C4" s="233"/>
      <c r="D4" s="266" t="s">
        <v>80</v>
      </c>
      <c r="E4" s="234"/>
      <c r="F4" s="266" t="s">
        <v>81</v>
      </c>
      <c r="G4" s="247"/>
      <c r="H4" s="247"/>
      <c r="K4" s="13" t="s">
        <v>23</v>
      </c>
      <c r="L4" s="155" t="str">
        <f>'FE2004-A tabella'!Q13</f>
        <v>Debrecen SC-SI  1</v>
      </c>
      <c r="M4" s="15">
        <f>'FE2004-A tabella'!R13</f>
        <v>3</v>
      </c>
      <c r="N4" s="156">
        <f>'FE2004-A tabella'!S13</f>
        <v>3</v>
      </c>
      <c r="O4" s="157">
        <f>'FE2004-A tabella'!T13</f>
        <v>0</v>
      </c>
      <c r="P4" s="17">
        <f>'FE2004-A tabella'!U13</f>
        <v>0</v>
      </c>
      <c r="Q4" s="158">
        <f>'FE2004-A tabella'!V13</f>
        <v>69</v>
      </c>
      <c r="R4" s="18">
        <f>'FE2004-A tabella'!W13</f>
        <v>30</v>
      </c>
      <c r="S4" s="19">
        <f>'FE2004-A tabella'!X13</f>
        <v>39</v>
      </c>
      <c r="T4" s="227">
        <f>'FE2004-A tabella'!Y13</f>
        <v>6</v>
      </c>
    </row>
    <row r="5" spans="1:20" ht="18.75" thickBot="1">
      <c r="A5" s="246"/>
      <c r="B5" s="235"/>
      <c r="C5" s="234"/>
      <c r="D5" s="235"/>
      <c r="E5" s="234"/>
      <c r="F5" s="235"/>
      <c r="G5" s="247"/>
      <c r="H5" s="247"/>
      <c r="K5" s="13" t="s">
        <v>24</v>
      </c>
      <c r="L5" s="155" t="str">
        <f>'FE2004-A tabella'!Q14</f>
        <v>Postás SE</v>
      </c>
      <c r="M5" s="15">
        <f>'FE2004-A tabella'!R14</f>
        <v>3</v>
      </c>
      <c r="N5" s="156">
        <f>'FE2004-A tabella'!S14</f>
        <v>2</v>
      </c>
      <c r="O5" s="157">
        <f>'FE2004-A tabella'!T14</f>
        <v>0</v>
      </c>
      <c r="P5" s="17">
        <f>'FE2004-A tabella'!U14</f>
        <v>1</v>
      </c>
      <c r="Q5" s="158">
        <f>'FE2004-A tabella'!V14</f>
        <v>52</v>
      </c>
      <c r="R5" s="18">
        <f>'FE2004-A tabella'!W14</f>
        <v>45</v>
      </c>
      <c r="S5" s="19">
        <f>'FE2004-A tabella'!X14</f>
        <v>7</v>
      </c>
      <c r="T5" s="227">
        <f>'FE2004-A tabella'!Y14</f>
        <v>4</v>
      </c>
    </row>
    <row r="6" spans="1:20" ht="18.75" thickBot="1">
      <c r="A6" s="246"/>
      <c r="B6" s="235" t="s">
        <v>89</v>
      </c>
      <c r="C6" s="235"/>
      <c r="D6" s="235" t="s">
        <v>90</v>
      </c>
      <c r="E6" s="234"/>
      <c r="F6" s="235" t="s">
        <v>83</v>
      </c>
      <c r="G6" s="247"/>
      <c r="H6" s="247"/>
      <c r="K6" s="13" t="s">
        <v>25</v>
      </c>
      <c r="L6" s="155" t="str">
        <f>'FE2004-A tabella'!Q15</f>
        <v>Gézengúz UKC-Kalocsa</v>
      </c>
      <c r="M6" s="15">
        <f>'FE2004-A tabella'!R15</f>
        <v>3</v>
      </c>
      <c r="N6" s="156">
        <f>'FE2004-A tabella'!S15</f>
        <v>1</v>
      </c>
      <c r="O6" s="157">
        <f>'FE2004-A tabella'!T15</f>
        <v>0</v>
      </c>
      <c r="P6" s="17">
        <f>'FE2004-A tabella'!U15</f>
        <v>2</v>
      </c>
      <c r="Q6" s="158">
        <f>'FE2004-A tabella'!V15</f>
        <v>28</v>
      </c>
      <c r="R6" s="18">
        <f>'FE2004-A tabella'!W15</f>
        <v>52</v>
      </c>
      <c r="S6" s="19">
        <f>'FE2004-A tabella'!X15</f>
        <v>-24</v>
      </c>
      <c r="T6" s="227">
        <f>'FE2004-A tabella'!Y15</f>
        <v>2</v>
      </c>
    </row>
    <row r="7" spans="1:20" ht="18.75" thickBot="1">
      <c r="A7" s="246"/>
      <c r="B7" s="235" t="s">
        <v>91</v>
      </c>
      <c r="C7" s="235"/>
      <c r="D7" s="235" t="s">
        <v>92</v>
      </c>
      <c r="E7" s="234"/>
      <c r="F7" s="235" t="s">
        <v>93</v>
      </c>
      <c r="G7" s="247"/>
      <c r="H7" s="247"/>
      <c r="K7" s="13" t="s">
        <v>26</v>
      </c>
      <c r="L7" s="271" t="str">
        <f>'FE2004-A tabella'!Q16</f>
        <v>Főnix ISE Gödöllő</v>
      </c>
      <c r="M7" s="272">
        <f>'FE2004-A tabella'!R16</f>
        <v>3</v>
      </c>
      <c r="N7" s="273">
        <f>'FE2004-A tabella'!S16</f>
        <v>0</v>
      </c>
      <c r="O7" s="274">
        <f>'FE2004-A tabella'!T16</f>
        <v>0</v>
      </c>
      <c r="P7" s="275">
        <f>'FE2004-A tabella'!U16</f>
        <v>3</v>
      </c>
      <c r="Q7" s="276">
        <f>'FE2004-A tabella'!V16</f>
        <v>22</v>
      </c>
      <c r="R7" s="277">
        <f>'FE2004-A tabella'!W16</f>
        <v>44</v>
      </c>
      <c r="S7" s="278">
        <f>'FE2004-A tabella'!X16</f>
        <v>-22</v>
      </c>
      <c r="T7" s="279">
        <f>'FE2004-A tabella'!Y16</f>
        <v>0</v>
      </c>
    </row>
    <row r="8" spans="1:8" ht="15.75">
      <c r="A8" s="246"/>
      <c r="B8" s="235" t="s">
        <v>82</v>
      </c>
      <c r="C8" s="235"/>
      <c r="D8" s="235" t="s">
        <v>10</v>
      </c>
      <c r="E8" s="234"/>
      <c r="F8" s="235" t="s">
        <v>94</v>
      </c>
      <c r="G8" s="247"/>
      <c r="H8" s="247"/>
    </row>
    <row r="9" spans="1:11" ht="16.5" thickBot="1">
      <c r="A9" s="246"/>
      <c r="B9" s="235" t="s">
        <v>95</v>
      </c>
      <c r="C9" s="235"/>
      <c r="D9" s="235" t="s">
        <v>96</v>
      </c>
      <c r="E9" s="234"/>
      <c r="F9" s="235" t="s">
        <v>97</v>
      </c>
      <c r="G9" s="247"/>
      <c r="H9" s="247"/>
      <c r="K9" t="s">
        <v>103</v>
      </c>
    </row>
    <row r="10" spans="1:20" ht="16.5" thickBot="1">
      <c r="A10" s="241"/>
      <c r="B10" s="244"/>
      <c r="C10" s="244"/>
      <c r="D10" s="244"/>
      <c r="E10" s="244"/>
      <c r="F10" s="241"/>
      <c r="G10" s="244"/>
      <c r="H10" s="244"/>
      <c r="K10" s="4" t="s">
        <v>13</v>
      </c>
      <c r="L10" s="5" t="s">
        <v>14</v>
      </c>
      <c r="M10" s="4" t="s">
        <v>15</v>
      </c>
      <c r="N10" s="22" t="s">
        <v>16</v>
      </c>
      <c r="O10" s="7" t="s">
        <v>17</v>
      </c>
      <c r="P10" s="23" t="s">
        <v>18</v>
      </c>
      <c r="Q10" s="9" t="s">
        <v>19</v>
      </c>
      <c r="R10" s="10" t="s">
        <v>20</v>
      </c>
      <c r="S10" s="11" t="s">
        <v>21</v>
      </c>
      <c r="T10" s="24" t="s">
        <v>22</v>
      </c>
    </row>
    <row r="11" spans="1:20" ht="18.75" thickBot="1">
      <c r="A11" s="236" t="s">
        <v>11</v>
      </c>
      <c r="B11" s="236"/>
      <c r="C11" s="236"/>
      <c r="D11" s="236"/>
      <c r="E11" s="244"/>
      <c r="F11" s="241"/>
      <c r="G11" s="244"/>
      <c r="H11" s="244"/>
      <c r="K11" s="25" t="s">
        <v>23</v>
      </c>
      <c r="L11" s="21" t="str">
        <f>'FE2004-B tabella'!Q13</f>
        <v>Balmazújváros UKE </v>
      </c>
      <c r="M11" s="193">
        <f>'FE2004-B tabella'!R13</f>
        <v>3</v>
      </c>
      <c r="N11" s="194">
        <f>'FE2004-B tabella'!S13</f>
        <v>3</v>
      </c>
      <c r="O11" s="195">
        <f>'FE2004-B tabella'!T13</f>
        <v>0</v>
      </c>
      <c r="P11" s="196">
        <f>'FE2004-B tabella'!U13</f>
        <v>0</v>
      </c>
      <c r="Q11" s="197">
        <f>'FE2004-B tabella'!V13</f>
        <v>69</v>
      </c>
      <c r="R11" s="198">
        <f>'FE2004-B tabella'!W13</f>
        <v>45</v>
      </c>
      <c r="S11" s="199">
        <f>'FE2004-B tabella'!X13</f>
        <v>24</v>
      </c>
      <c r="T11" s="26">
        <f>'FE2004-B tabella'!Y13</f>
        <v>6</v>
      </c>
    </row>
    <row r="12" spans="1:20" ht="18.75" thickBot="1">
      <c r="A12" s="237" t="s">
        <v>84</v>
      </c>
      <c r="B12" s="237"/>
      <c r="C12" s="237"/>
      <c r="D12" s="237"/>
      <c r="E12" s="244"/>
      <c r="F12" s="241"/>
      <c r="G12" s="244"/>
      <c r="H12" s="244"/>
      <c r="K12" s="25" t="s">
        <v>24</v>
      </c>
      <c r="L12" s="21" t="str">
        <f>'FE2004-B tabella'!Q14</f>
        <v>Békéscsaba DKSE</v>
      </c>
      <c r="M12" s="193">
        <f>'FE2004-B tabella'!R14</f>
        <v>3</v>
      </c>
      <c r="N12" s="194">
        <f>'FE2004-B tabella'!S14</f>
        <v>2</v>
      </c>
      <c r="O12" s="195">
        <f>'FE2004-B tabella'!T14</f>
        <v>0</v>
      </c>
      <c r="P12" s="196">
        <f>'FE2004-B tabella'!U14</f>
        <v>1</v>
      </c>
      <c r="Q12" s="197">
        <f>'FE2004-B tabella'!V14</f>
        <v>73</v>
      </c>
      <c r="R12" s="198">
        <f>'FE2004-B tabella'!W14</f>
        <v>47</v>
      </c>
      <c r="S12" s="199">
        <f>'FE2004-B tabella'!X14</f>
        <v>26</v>
      </c>
      <c r="T12" s="26">
        <f>'FE2004-B tabella'!Y14</f>
        <v>4</v>
      </c>
    </row>
    <row r="13" spans="1:20" ht="18.75" thickBot="1">
      <c r="A13" s="248"/>
      <c r="B13" s="249"/>
      <c r="C13" s="241"/>
      <c r="D13" s="241"/>
      <c r="E13" s="242"/>
      <c r="F13" s="242"/>
      <c r="G13" s="241"/>
      <c r="H13" s="244"/>
      <c r="K13" s="25" t="s">
        <v>25</v>
      </c>
      <c r="L13" s="21" t="str">
        <f>'FE2004-B tabella'!Q15</f>
        <v>Kecel Kézilabda Club</v>
      </c>
      <c r="M13" s="193">
        <f>'FE2004-B tabella'!R15</f>
        <v>3</v>
      </c>
      <c r="N13" s="194">
        <f>'FE2004-B tabella'!S15</f>
        <v>1</v>
      </c>
      <c r="O13" s="195">
        <f>'FE2004-B tabella'!T15</f>
        <v>0</v>
      </c>
      <c r="P13" s="196">
        <f>'FE2004-B tabella'!U15</f>
        <v>2</v>
      </c>
      <c r="Q13" s="197">
        <f>'FE2004-B tabella'!V15</f>
        <v>52</v>
      </c>
      <c r="R13" s="198">
        <f>'FE2004-B tabella'!W15</f>
        <v>55</v>
      </c>
      <c r="S13" s="199">
        <f>'FE2004-B tabella'!X15</f>
        <v>-3</v>
      </c>
      <c r="T13" s="26">
        <f>'FE2004-B tabella'!Y15</f>
        <v>2</v>
      </c>
    </row>
    <row r="14" spans="1:20" ht="18.75" thickBot="1">
      <c r="A14" s="241"/>
      <c r="B14" s="249"/>
      <c r="C14" s="250" t="s">
        <v>85</v>
      </c>
      <c r="D14" s="241"/>
      <c r="E14" s="242"/>
      <c r="F14" s="242"/>
      <c r="G14" s="241"/>
      <c r="H14" s="244"/>
      <c r="K14" s="13" t="s">
        <v>26</v>
      </c>
      <c r="L14" s="21" t="str">
        <f>'FE2004-B tabella'!Q16</f>
        <v>Debrecen SC-SI 2 </v>
      </c>
      <c r="M14" s="280">
        <f>'FE2004-B tabella'!R16</f>
        <v>3</v>
      </c>
      <c r="N14" s="281">
        <f>'FE2004-B tabella'!S16</f>
        <v>0</v>
      </c>
      <c r="O14" s="282">
        <f>'FE2004-B tabella'!T16</f>
        <v>0</v>
      </c>
      <c r="P14" s="196">
        <f>'FE2004-B tabella'!U16</f>
        <v>3</v>
      </c>
      <c r="Q14" s="283">
        <f>'FE2004-B tabella'!V16</f>
        <v>33</v>
      </c>
      <c r="R14" s="284">
        <f>'FE2004-B tabella'!W16</f>
        <v>80</v>
      </c>
      <c r="S14" s="285">
        <f>'FE2004-B tabella'!X16</f>
        <v>-47</v>
      </c>
      <c r="T14" s="286">
        <f>'FE2004-B tabella'!Y16</f>
        <v>0</v>
      </c>
    </row>
    <row r="15" spans="1:8" ht="15.75">
      <c r="A15" s="241"/>
      <c r="B15" s="242"/>
      <c r="C15" s="241"/>
      <c r="D15" s="241"/>
      <c r="E15" s="242"/>
      <c r="F15" s="242"/>
      <c r="G15" s="241"/>
      <c r="H15" s="244"/>
    </row>
    <row r="16" spans="1:15" ht="15.75" thickBot="1">
      <c r="A16" s="287" t="s">
        <v>2</v>
      </c>
      <c r="B16" s="288" t="s">
        <v>3</v>
      </c>
      <c r="C16" s="288" t="s">
        <v>4</v>
      </c>
      <c r="D16" s="288"/>
      <c r="E16" s="288"/>
      <c r="F16" s="288" t="s">
        <v>5</v>
      </c>
      <c r="G16" s="288" t="s">
        <v>6</v>
      </c>
      <c r="H16" s="252" t="s">
        <v>7</v>
      </c>
      <c r="K16" t="s">
        <v>105</v>
      </c>
      <c r="O16" t="s">
        <v>0</v>
      </c>
    </row>
    <row r="17" spans="1:20" ht="15.75" thickBot="1">
      <c r="A17" s="289">
        <v>14</v>
      </c>
      <c r="B17" s="290">
        <v>0.6458333333333334</v>
      </c>
      <c r="C17" s="291" t="s">
        <v>10</v>
      </c>
      <c r="D17" s="292"/>
      <c r="E17" s="291" t="s">
        <v>96</v>
      </c>
      <c r="F17" s="293" t="s">
        <v>99</v>
      </c>
      <c r="G17" s="294" t="s">
        <v>100</v>
      </c>
      <c r="H17" s="316" t="s">
        <v>108</v>
      </c>
      <c r="K17" s="27" t="s">
        <v>13</v>
      </c>
      <c r="L17" s="28" t="s">
        <v>14</v>
      </c>
      <c r="M17" s="4" t="s">
        <v>15</v>
      </c>
      <c r="N17" s="22" t="s">
        <v>16</v>
      </c>
      <c r="O17" s="7" t="s">
        <v>17</v>
      </c>
      <c r="P17" s="23" t="s">
        <v>18</v>
      </c>
      <c r="Q17" s="9" t="s">
        <v>19</v>
      </c>
      <c r="R17" s="10" t="s">
        <v>20</v>
      </c>
      <c r="S17" s="11" t="s">
        <v>21</v>
      </c>
      <c r="T17" s="29" t="s">
        <v>22</v>
      </c>
    </row>
    <row r="18" spans="1:20" ht="18.75" thickBot="1">
      <c r="A18" s="294">
        <v>27</v>
      </c>
      <c r="B18" s="295">
        <v>0.6666666666666667</v>
      </c>
      <c r="C18" s="296" t="s">
        <v>89</v>
      </c>
      <c r="D18" s="297"/>
      <c r="E18" s="298" t="s">
        <v>91</v>
      </c>
      <c r="F18" s="299" t="s">
        <v>98</v>
      </c>
      <c r="G18" s="294" t="s">
        <v>12</v>
      </c>
      <c r="H18" s="316" t="s">
        <v>107</v>
      </c>
      <c r="K18" s="30" t="s">
        <v>23</v>
      </c>
      <c r="L18" s="31" t="str">
        <f>'FE2004-C tabella'!Q13</f>
        <v>Beszterce DSE Salgótarján</v>
      </c>
      <c r="M18" s="32">
        <f>'FE2004-C tabella'!R13</f>
        <v>3</v>
      </c>
      <c r="N18" s="33">
        <f>'FE2004-C tabella'!S13</f>
        <v>3</v>
      </c>
      <c r="O18" s="34">
        <f>'FE2004-C tabella'!T13</f>
        <v>0</v>
      </c>
      <c r="P18" s="35">
        <f>'FE2004-C tabella'!U13</f>
        <v>0</v>
      </c>
      <c r="Q18" s="36">
        <f>'FE2004-C tabella'!V13</f>
        <v>70</v>
      </c>
      <c r="R18" s="37">
        <f>'FE2004-C tabella'!W13</f>
        <v>17</v>
      </c>
      <c r="S18" s="38">
        <f>'FE2004-C tabella'!X13</f>
        <v>53</v>
      </c>
      <c r="T18" s="39">
        <f>'FE2004-C tabella'!Y13</f>
        <v>6</v>
      </c>
    </row>
    <row r="19" spans="1:20" ht="18.75" thickBot="1">
      <c r="A19" s="300">
        <v>15</v>
      </c>
      <c r="B19" s="301">
        <v>0.6736111111111112</v>
      </c>
      <c r="C19" s="238" t="s">
        <v>82</v>
      </c>
      <c r="D19" s="253"/>
      <c r="E19" s="238" t="s">
        <v>95</v>
      </c>
      <c r="F19" s="239" t="s">
        <v>98</v>
      </c>
      <c r="G19" s="302" t="s">
        <v>100</v>
      </c>
      <c r="H19" s="316" t="s">
        <v>109</v>
      </c>
      <c r="K19" s="30" t="s">
        <v>24</v>
      </c>
      <c r="L19" s="31" t="str">
        <f>'FE2004-C tabella'!Q14</f>
        <v>Békési FKC</v>
      </c>
      <c r="M19" s="32">
        <f>'FE2004-C tabella'!R14</f>
        <v>3</v>
      </c>
      <c r="N19" s="33">
        <f>'FE2004-C tabella'!S14</f>
        <v>2</v>
      </c>
      <c r="O19" s="34">
        <f>'FE2004-C tabella'!T14</f>
        <v>0</v>
      </c>
      <c r="P19" s="35">
        <f>'FE2004-C tabella'!U14</f>
        <v>1</v>
      </c>
      <c r="Q19" s="36">
        <f>'FE2004-C tabella'!V14</f>
        <v>48</v>
      </c>
      <c r="R19" s="37">
        <f>'FE2004-C tabella'!W14</f>
        <v>38</v>
      </c>
      <c r="S19" s="38">
        <f>'FE2004-C tabella'!X14</f>
        <v>10</v>
      </c>
      <c r="T19" s="39">
        <f>'FE2004-C tabella'!Y14</f>
        <v>4</v>
      </c>
    </row>
    <row r="20" spans="1:20" ht="18.75" thickBot="1">
      <c r="A20" s="300">
        <v>16</v>
      </c>
      <c r="B20" s="301">
        <v>0.7013888888888888</v>
      </c>
      <c r="C20" s="238" t="s">
        <v>101</v>
      </c>
      <c r="D20" s="240"/>
      <c r="E20" s="238" t="s">
        <v>94</v>
      </c>
      <c r="F20" s="239" t="s">
        <v>102</v>
      </c>
      <c r="G20" s="302" t="s">
        <v>100</v>
      </c>
      <c r="H20" s="316" t="s">
        <v>110</v>
      </c>
      <c r="K20" s="30" t="s">
        <v>25</v>
      </c>
      <c r="L20" s="31" t="str">
        <f>'FE2004-C tabella'!Q15</f>
        <v>Zrínyi M. Bp.</v>
      </c>
      <c r="M20" s="32">
        <f>'FE2004-C tabella'!R15</f>
        <v>3</v>
      </c>
      <c r="N20" s="33">
        <f>'FE2004-C tabella'!S15</f>
        <v>1</v>
      </c>
      <c r="O20" s="34">
        <f>'FE2004-C tabella'!T15</f>
        <v>0</v>
      </c>
      <c r="P20" s="35">
        <f>'FE2004-C tabella'!U15</f>
        <v>2</v>
      </c>
      <c r="Q20" s="36">
        <f>'FE2004-C tabella'!V15</f>
        <v>48</v>
      </c>
      <c r="R20" s="37">
        <f>'FE2004-C tabella'!W15</f>
        <v>63</v>
      </c>
      <c r="S20" s="38">
        <f>'FE2004-C tabella'!X15</f>
        <v>-15</v>
      </c>
      <c r="T20" s="39">
        <f>'FE2004-C tabella'!Y15</f>
        <v>2</v>
      </c>
    </row>
    <row r="21" spans="1:20" ht="18.75" thickBot="1">
      <c r="A21" s="254"/>
      <c r="B21" s="254"/>
      <c r="C21" s="254"/>
      <c r="D21" s="254"/>
      <c r="E21" s="254"/>
      <c r="F21" s="254"/>
      <c r="G21" s="254"/>
      <c r="H21" s="255"/>
      <c r="K21" s="30" t="s">
        <v>26</v>
      </c>
      <c r="L21" s="31" t="str">
        <f>'FE2004-C tabella'!Q16</f>
        <v>Balmazújváros UKE Varga Zs</v>
      </c>
      <c r="M21" s="32">
        <f>'FE2004-C tabella'!R16</f>
        <v>3</v>
      </c>
      <c r="N21" s="33">
        <f>'FE2004-C tabella'!S16</f>
        <v>0</v>
      </c>
      <c r="O21" s="34">
        <f>'FE2004-C tabella'!T16</f>
        <v>0</v>
      </c>
      <c r="P21" s="35">
        <f>'FE2004-C tabella'!U16</f>
        <v>3</v>
      </c>
      <c r="Q21" s="36">
        <f>'FE2004-C tabella'!V16</f>
        <v>19</v>
      </c>
      <c r="R21" s="37">
        <f>'FE2004-C tabella'!W16</f>
        <v>67</v>
      </c>
      <c r="S21" s="38">
        <f>'FE2004-C tabella'!X16</f>
        <v>-48</v>
      </c>
      <c r="T21" s="39">
        <f>'FE2004-C tabella'!Y16</f>
        <v>0</v>
      </c>
    </row>
    <row r="22" spans="1:20" ht="16.5" thickBot="1">
      <c r="A22" s="241"/>
      <c r="B22" s="242"/>
      <c r="C22" s="256" t="s">
        <v>86</v>
      </c>
      <c r="D22" s="243"/>
      <c r="E22" s="241"/>
      <c r="F22" s="241"/>
      <c r="G22" s="241"/>
      <c r="H22" s="241"/>
      <c r="K22" s="201"/>
      <c r="L22" s="201"/>
      <c r="M22" s="201"/>
      <c r="N22" s="201"/>
      <c r="O22" s="201"/>
      <c r="P22" s="201"/>
      <c r="Q22" s="201"/>
      <c r="R22" s="201"/>
      <c r="S22" s="201"/>
      <c r="T22" s="201"/>
    </row>
    <row r="23" spans="1:11" ht="18.75" thickBot="1">
      <c r="A23" s="241"/>
      <c r="B23" s="242"/>
      <c r="C23" s="241"/>
      <c r="D23" s="243"/>
      <c r="E23" s="241"/>
      <c r="F23" s="241"/>
      <c r="G23" s="241"/>
      <c r="H23" s="241"/>
      <c r="K23" s="200" t="s">
        <v>69</v>
      </c>
    </row>
    <row r="24" spans="1:20" ht="15.75" thickBot="1">
      <c r="A24" s="287" t="s">
        <v>2</v>
      </c>
      <c r="B24" s="288" t="s">
        <v>3</v>
      </c>
      <c r="C24" s="288" t="s">
        <v>4</v>
      </c>
      <c r="D24" s="288"/>
      <c r="E24" s="288"/>
      <c r="F24" s="288" t="s">
        <v>5</v>
      </c>
      <c r="G24" s="288" t="s">
        <v>6</v>
      </c>
      <c r="H24" s="252" t="s">
        <v>7</v>
      </c>
      <c r="K24" s="27" t="s">
        <v>13</v>
      </c>
      <c r="L24" s="28" t="s">
        <v>14</v>
      </c>
      <c r="M24" s="4" t="s">
        <v>15</v>
      </c>
      <c r="N24" s="22" t="s">
        <v>16</v>
      </c>
      <c r="O24" s="7" t="s">
        <v>17</v>
      </c>
      <c r="P24" s="23" t="s">
        <v>18</v>
      </c>
      <c r="Q24" s="9" t="s">
        <v>19</v>
      </c>
      <c r="R24" s="10" t="s">
        <v>20</v>
      </c>
      <c r="S24" s="11" t="s">
        <v>21</v>
      </c>
      <c r="T24" s="29" t="s">
        <v>22</v>
      </c>
    </row>
    <row r="25" spans="1:20" ht="18.75" thickBot="1">
      <c r="A25" s="303">
        <v>73</v>
      </c>
      <c r="B25" s="304">
        <v>0.3541666666666667</v>
      </c>
      <c r="C25" s="305" t="s">
        <v>10</v>
      </c>
      <c r="D25" s="306"/>
      <c r="E25" s="307" t="s">
        <v>92</v>
      </c>
      <c r="F25" s="308" t="s">
        <v>99</v>
      </c>
      <c r="G25" s="309" t="s">
        <v>100</v>
      </c>
      <c r="H25" s="257" t="s">
        <v>112</v>
      </c>
      <c r="K25" s="30" t="s">
        <v>23</v>
      </c>
      <c r="L25" s="317" t="s">
        <v>93</v>
      </c>
      <c r="M25" s="32">
        <v>2</v>
      </c>
      <c r="N25" s="33">
        <v>2</v>
      </c>
      <c r="O25" s="34">
        <v>0</v>
      </c>
      <c r="P25" s="35">
        <v>0</v>
      </c>
      <c r="Q25" s="36">
        <v>42</v>
      </c>
      <c r="R25" s="37">
        <v>18</v>
      </c>
      <c r="S25" s="38">
        <f>Q25-R25</f>
        <v>24</v>
      </c>
      <c r="T25" s="39">
        <f>(N25*2)+(O25*1)</f>
        <v>4</v>
      </c>
    </row>
    <row r="26" spans="1:20" ht="18.75" thickBot="1">
      <c r="A26" s="309">
        <v>115</v>
      </c>
      <c r="B26" s="304">
        <v>0.3541666666666667</v>
      </c>
      <c r="C26" s="310" t="s">
        <v>89</v>
      </c>
      <c r="D26" s="311"/>
      <c r="E26" s="312" t="s">
        <v>82</v>
      </c>
      <c r="F26" s="308" t="s">
        <v>98</v>
      </c>
      <c r="G26" s="309" t="s">
        <v>12</v>
      </c>
      <c r="H26" s="257" t="s">
        <v>111</v>
      </c>
      <c r="K26" s="30" t="s">
        <v>24</v>
      </c>
      <c r="L26" s="317" t="s">
        <v>89</v>
      </c>
      <c r="M26" s="32">
        <v>2</v>
      </c>
      <c r="N26" s="33">
        <v>1</v>
      </c>
      <c r="O26" s="34">
        <v>0</v>
      </c>
      <c r="P26" s="35">
        <v>1</v>
      </c>
      <c r="Q26" s="36">
        <v>24</v>
      </c>
      <c r="R26" s="37">
        <v>33</v>
      </c>
      <c r="S26" s="38">
        <f>Q26-R26</f>
        <v>-9</v>
      </c>
      <c r="T26" s="39">
        <f>(N26*2)+(O26*1)</f>
        <v>2</v>
      </c>
    </row>
    <row r="27" spans="1:20" ht="18.75" thickBot="1">
      <c r="A27" s="303">
        <v>74</v>
      </c>
      <c r="B27" s="304">
        <v>0.3819444444444445</v>
      </c>
      <c r="C27" s="305" t="s">
        <v>94</v>
      </c>
      <c r="D27" s="308"/>
      <c r="E27" s="307" t="s">
        <v>97</v>
      </c>
      <c r="F27" s="308" t="s">
        <v>102</v>
      </c>
      <c r="G27" s="309" t="s">
        <v>100</v>
      </c>
      <c r="H27" s="257" t="s">
        <v>113</v>
      </c>
      <c r="K27" s="30" t="s">
        <v>25</v>
      </c>
      <c r="L27" s="317" t="s">
        <v>96</v>
      </c>
      <c r="M27" s="32">
        <v>2</v>
      </c>
      <c r="N27" s="33">
        <v>0</v>
      </c>
      <c r="O27" s="34">
        <v>0</v>
      </c>
      <c r="P27" s="35">
        <v>2</v>
      </c>
      <c r="Q27" s="36">
        <v>23</v>
      </c>
      <c r="R27" s="37">
        <v>38</v>
      </c>
      <c r="S27" s="38">
        <f>Q27-R27</f>
        <v>-15</v>
      </c>
      <c r="T27" s="39">
        <f>(N27*2)+(O27*1)</f>
        <v>0</v>
      </c>
    </row>
    <row r="28" spans="1:8" ht="15">
      <c r="A28" s="303">
        <v>76</v>
      </c>
      <c r="B28" s="304">
        <v>0.40972222222222227</v>
      </c>
      <c r="C28" s="305" t="s">
        <v>95</v>
      </c>
      <c r="D28" s="306"/>
      <c r="E28" s="307" t="s">
        <v>91</v>
      </c>
      <c r="F28" s="308" t="s">
        <v>98</v>
      </c>
      <c r="G28" s="309" t="s">
        <v>100</v>
      </c>
      <c r="H28" s="257" t="s">
        <v>114</v>
      </c>
    </row>
    <row r="29" spans="1:11" ht="18.75" thickBot="1">
      <c r="A29" s="303">
        <v>75</v>
      </c>
      <c r="B29" s="304">
        <v>0.4375</v>
      </c>
      <c r="C29" s="305" t="s">
        <v>93</v>
      </c>
      <c r="D29" s="308"/>
      <c r="E29" s="307" t="s">
        <v>83</v>
      </c>
      <c r="F29" s="308" t="s">
        <v>102</v>
      </c>
      <c r="G29" s="309" t="s">
        <v>100</v>
      </c>
      <c r="H29" s="257" t="s">
        <v>115</v>
      </c>
      <c r="K29" s="200" t="s">
        <v>70</v>
      </c>
    </row>
    <row r="30" spans="1:20" ht="15.75" thickBot="1">
      <c r="A30" s="303">
        <v>77</v>
      </c>
      <c r="B30" s="304">
        <v>0.46527777777777785</v>
      </c>
      <c r="C30" s="313" t="s">
        <v>96</v>
      </c>
      <c r="D30" s="306"/>
      <c r="E30" s="314" t="s">
        <v>90</v>
      </c>
      <c r="F30" s="308" t="s">
        <v>99</v>
      </c>
      <c r="G30" s="309" t="s">
        <v>100</v>
      </c>
      <c r="H30" s="257" t="s">
        <v>116</v>
      </c>
      <c r="K30" s="27" t="s">
        <v>13</v>
      </c>
      <c r="L30" s="28" t="s">
        <v>14</v>
      </c>
      <c r="M30" s="4" t="s">
        <v>15</v>
      </c>
      <c r="N30" s="22" t="s">
        <v>16</v>
      </c>
      <c r="O30" s="7" t="s">
        <v>17</v>
      </c>
      <c r="P30" s="23" t="s">
        <v>18</v>
      </c>
      <c r="Q30" s="9" t="s">
        <v>19</v>
      </c>
      <c r="R30" s="10" t="s">
        <v>20</v>
      </c>
      <c r="S30" s="11" t="s">
        <v>21</v>
      </c>
      <c r="T30" s="29" t="s">
        <v>22</v>
      </c>
    </row>
    <row r="31" spans="1:20" ht="18.75" thickBot="1">
      <c r="A31" s="303">
        <v>80</v>
      </c>
      <c r="B31" s="304">
        <v>0.5486111111111112</v>
      </c>
      <c r="C31" s="305" t="s">
        <v>97</v>
      </c>
      <c r="D31" s="308"/>
      <c r="E31" s="307" t="s">
        <v>83</v>
      </c>
      <c r="F31" s="308" t="s">
        <v>102</v>
      </c>
      <c r="G31" s="309" t="s">
        <v>100</v>
      </c>
      <c r="H31" s="257" t="s">
        <v>119</v>
      </c>
      <c r="K31" s="30" t="s">
        <v>26</v>
      </c>
      <c r="L31" s="317" t="s">
        <v>90</v>
      </c>
      <c r="M31" s="32">
        <v>2</v>
      </c>
      <c r="N31" s="33">
        <v>2</v>
      </c>
      <c r="O31" s="34">
        <v>0</v>
      </c>
      <c r="P31" s="35">
        <v>0</v>
      </c>
      <c r="Q31" s="36">
        <v>45</v>
      </c>
      <c r="R31" s="37">
        <v>29</v>
      </c>
      <c r="S31" s="38">
        <f>Q31-R31</f>
        <v>16</v>
      </c>
      <c r="T31" s="39">
        <f>(N31*2)+(O31*1)</f>
        <v>4</v>
      </c>
    </row>
    <row r="32" spans="1:20" ht="18.75" thickBot="1">
      <c r="A32" s="309">
        <v>122</v>
      </c>
      <c r="B32" s="304">
        <v>0.5555555555555556</v>
      </c>
      <c r="C32" s="305" t="s">
        <v>95</v>
      </c>
      <c r="D32" s="306"/>
      <c r="E32" s="307" t="s">
        <v>89</v>
      </c>
      <c r="F32" s="308" t="s">
        <v>98</v>
      </c>
      <c r="G32" s="309" t="s">
        <v>12</v>
      </c>
      <c r="H32" s="257" t="s">
        <v>117</v>
      </c>
      <c r="K32" s="30" t="s">
        <v>28</v>
      </c>
      <c r="L32" s="317" t="s">
        <v>83</v>
      </c>
      <c r="M32" s="32">
        <v>2</v>
      </c>
      <c r="N32" s="33">
        <v>1</v>
      </c>
      <c r="O32" s="34">
        <v>0</v>
      </c>
      <c r="P32" s="35">
        <v>1</v>
      </c>
      <c r="Q32" s="36">
        <v>31</v>
      </c>
      <c r="R32" s="37">
        <v>24</v>
      </c>
      <c r="S32" s="38">
        <f>Q32-R32</f>
        <v>7</v>
      </c>
      <c r="T32" s="39">
        <f>(N32*2)+(O32*1)</f>
        <v>2</v>
      </c>
    </row>
    <row r="33" spans="1:20" ht="18.75" thickBot="1">
      <c r="A33" s="303">
        <v>81</v>
      </c>
      <c r="B33" s="304">
        <v>0.576388888888889</v>
      </c>
      <c r="C33" s="305" t="s">
        <v>10</v>
      </c>
      <c r="D33" s="306"/>
      <c r="E33" s="307" t="s">
        <v>90</v>
      </c>
      <c r="F33" s="308" t="s">
        <v>99</v>
      </c>
      <c r="G33" s="309" t="s">
        <v>100</v>
      </c>
      <c r="H33" s="257" t="s">
        <v>120</v>
      </c>
      <c r="K33" s="30" t="s">
        <v>29</v>
      </c>
      <c r="L33" s="317" t="s">
        <v>95</v>
      </c>
      <c r="M33" s="32">
        <v>2</v>
      </c>
      <c r="N33" s="33">
        <v>0</v>
      </c>
      <c r="O33" s="34">
        <v>0</v>
      </c>
      <c r="P33" s="35">
        <v>2</v>
      </c>
      <c r="Q33" s="36">
        <v>27</v>
      </c>
      <c r="R33" s="37">
        <v>50</v>
      </c>
      <c r="S33" s="38">
        <f>Q33-R33</f>
        <v>-23</v>
      </c>
      <c r="T33" s="39">
        <f>(N33*2)+(O33*1)</f>
        <v>0</v>
      </c>
    </row>
    <row r="34" spans="1:8" ht="15">
      <c r="A34" s="309">
        <v>123</v>
      </c>
      <c r="B34" s="304">
        <v>0.5833333333333334</v>
      </c>
      <c r="C34" s="305" t="s">
        <v>91</v>
      </c>
      <c r="D34" s="306"/>
      <c r="E34" s="307" t="s">
        <v>82</v>
      </c>
      <c r="F34" s="308" t="s">
        <v>98</v>
      </c>
      <c r="G34" s="309" t="s">
        <v>12</v>
      </c>
      <c r="H34" s="257" t="s">
        <v>118</v>
      </c>
    </row>
    <row r="35" spans="1:11" ht="18.75" thickBot="1">
      <c r="A35" s="303">
        <v>82</v>
      </c>
      <c r="B35" s="304">
        <v>0.6041666666666667</v>
      </c>
      <c r="C35" s="305" t="s">
        <v>96</v>
      </c>
      <c r="D35" s="306"/>
      <c r="E35" s="314" t="s">
        <v>92</v>
      </c>
      <c r="F35" s="308" t="s">
        <v>99</v>
      </c>
      <c r="G35" s="309" t="s">
        <v>100</v>
      </c>
      <c r="H35" s="257" t="s">
        <v>121</v>
      </c>
      <c r="K35" s="200" t="s">
        <v>71</v>
      </c>
    </row>
    <row r="36" spans="1:20" ht="15.75" thickBot="1">
      <c r="A36" s="303">
        <v>83</v>
      </c>
      <c r="B36" s="304">
        <v>0.6319444444444445</v>
      </c>
      <c r="C36" s="313" t="s">
        <v>94</v>
      </c>
      <c r="D36" s="303"/>
      <c r="E36" s="313" t="s">
        <v>83</v>
      </c>
      <c r="F36" s="303" t="s">
        <v>102</v>
      </c>
      <c r="G36" s="309" t="s">
        <v>100</v>
      </c>
      <c r="H36" s="257" t="s">
        <v>122</v>
      </c>
      <c r="K36" s="27" t="s">
        <v>13</v>
      </c>
      <c r="L36" s="28" t="s">
        <v>14</v>
      </c>
      <c r="M36" s="4" t="s">
        <v>15</v>
      </c>
      <c r="N36" s="22" t="s">
        <v>16</v>
      </c>
      <c r="O36" s="7" t="s">
        <v>17</v>
      </c>
      <c r="P36" s="23" t="s">
        <v>18</v>
      </c>
      <c r="Q36" s="9" t="s">
        <v>19</v>
      </c>
      <c r="R36" s="10" t="s">
        <v>20</v>
      </c>
      <c r="S36" s="11" t="s">
        <v>21</v>
      </c>
      <c r="T36" s="29" t="s">
        <v>22</v>
      </c>
    </row>
    <row r="37" spans="1:20" ht="18.75" thickBot="1">
      <c r="A37" s="303">
        <v>84</v>
      </c>
      <c r="B37" s="304">
        <v>0.6597222222222223</v>
      </c>
      <c r="C37" s="313" t="s">
        <v>93</v>
      </c>
      <c r="D37" s="303"/>
      <c r="E37" s="313" t="s">
        <v>97</v>
      </c>
      <c r="F37" s="303" t="s">
        <v>102</v>
      </c>
      <c r="G37" s="309" t="s">
        <v>100</v>
      </c>
      <c r="H37" s="257" t="s">
        <v>123</v>
      </c>
      <c r="K37" s="30" t="s">
        <v>72</v>
      </c>
      <c r="L37" s="317" t="s">
        <v>10</v>
      </c>
      <c r="M37" s="32">
        <v>2</v>
      </c>
      <c r="N37" s="33">
        <v>1</v>
      </c>
      <c r="O37" s="34">
        <v>1</v>
      </c>
      <c r="P37" s="35">
        <v>0</v>
      </c>
      <c r="Q37" s="36">
        <v>24</v>
      </c>
      <c r="R37" s="37">
        <v>16</v>
      </c>
      <c r="S37" s="38">
        <f>Q37-R37</f>
        <v>8</v>
      </c>
      <c r="T37" s="39">
        <f>(N37*2)+(O37*1)</f>
        <v>3</v>
      </c>
    </row>
    <row r="38" spans="1:20" ht="18.75" thickBot="1">
      <c r="A38" s="303">
        <v>85</v>
      </c>
      <c r="B38" s="304">
        <v>0.6875000000000001</v>
      </c>
      <c r="C38" s="313" t="s">
        <v>92</v>
      </c>
      <c r="D38" s="315"/>
      <c r="E38" s="313" t="s">
        <v>90</v>
      </c>
      <c r="F38" s="303" t="s">
        <v>99</v>
      </c>
      <c r="G38" s="309" t="s">
        <v>100</v>
      </c>
      <c r="H38" s="257" t="s">
        <v>124</v>
      </c>
      <c r="K38" s="30" t="s">
        <v>73</v>
      </c>
      <c r="L38" s="317" t="s">
        <v>94</v>
      </c>
      <c r="M38" s="32">
        <v>2</v>
      </c>
      <c r="N38" s="33">
        <v>1</v>
      </c>
      <c r="O38" s="34">
        <v>0</v>
      </c>
      <c r="P38" s="35">
        <v>1</v>
      </c>
      <c r="Q38" s="36">
        <v>21</v>
      </c>
      <c r="R38" s="37">
        <v>19</v>
      </c>
      <c r="S38" s="38">
        <f>Q38-R38</f>
        <v>2</v>
      </c>
      <c r="T38" s="39">
        <f>(N38*2)+(O38*1)</f>
        <v>2</v>
      </c>
    </row>
    <row r="39" spans="1:20" ht="18.75" thickBot="1">
      <c r="A39" s="258"/>
      <c r="B39" s="258"/>
      <c r="C39" s="258"/>
      <c r="D39" s="258"/>
      <c r="E39" s="258"/>
      <c r="F39" s="258"/>
      <c r="G39" s="258"/>
      <c r="H39" s="244"/>
      <c r="K39" s="30" t="s">
        <v>74</v>
      </c>
      <c r="L39" s="317" t="s">
        <v>82</v>
      </c>
      <c r="M39" s="32">
        <v>2</v>
      </c>
      <c r="N39" s="33">
        <v>0</v>
      </c>
      <c r="O39" s="34">
        <v>1</v>
      </c>
      <c r="P39" s="35">
        <v>1</v>
      </c>
      <c r="Q39" s="36">
        <v>15</v>
      </c>
      <c r="R39" s="37">
        <v>25</v>
      </c>
      <c r="S39" s="38">
        <f>Q39-R39</f>
        <v>-10</v>
      </c>
      <c r="T39" s="39">
        <f>(N39*2)+(O39*1)</f>
        <v>1</v>
      </c>
    </row>
    <row r="40" spans="1:8" ht="16.5" thickBot="1">
      <c r="A40" s="241"/>
      <c r="B40" s="242"/>
      <c r="C40" s="259" t="s">
        <v>87</v>
      </c>
      <c r="D40" s="241"/>
      <c r="E40" s="241"/>
      <c r="F40" s="241"/>
      <c r="G40" s="241"/>
      <c r="H40" s="241"/>
    </row>
    <row r="41" spans="1:11" ht="18.75" thickBot="1">
      <c r="A41" s="241"/>
      <c r="B41" s="242"/>
      <c r="C41" s="243"/>
      <c r="D41" s="243"/>
      <c r="E41" s="243"/>
      <c r="F41" s="243"/>
      <c r="G41" s="241"/>
      <c r="H41" s="241"/>
      <c r="K41" s="200" t="s">
        <v>75</v>
      </c>
    </row>
    <row r="42" spans="1:20" ht="15.75" thickBot="1">
      <c r="A42" s="251" t="s">
        <v>2</v>
      </c>
      <c r="B42" s="252" t="s">
        <v>3</v>
      </c>
      <c r="C42" s="252" t="s">
        <v>4</v>
      </c>
      <c r="D42" s="252"/>
      <c r="E42" s="252"/>
      <c r="F42" s="252" t="s">
        <v>5</v>
      </c>
      <c r="G42" s="252" t="s">
        <v>6</v>
      </c>
      <c r="H42" s="252" t="s">
        <v>7</v>
      </c>
      <c r="K42" s="27" t="s">
        <v>13</v>
      </c>
      <c r="L42" s="28" t="s">
        <v>14</v>
      </c>
      <c r="M42" s="4" t="s">
        <v>15</v>
      </c>
      <c r="N42" s="22" t="s">
        <v>16</v>
      </c>
      <c r="O42" s="7" t="s">
        <v>17</v>
      </c>
      <c r="P42" s="23" t="s">
        <v>18</v>
      </c>
      <c r="Q42" s="9" t="s">
        <v>19</v>
      </c>
      <c r="R42" s="10" t="s">
        <v>20</v>
      </c>
      <c r="S42" s="11" t="s">
        <v>21</v>
      </c>
      <c r="T42" s="29" t="s">
        <v>22</v>
      </c>
    </row>
    <row r="43" spans="1:20" ht="18.75" thickBot="1">
      <c r="A43" s="260"/>
      <c r="B43" s="261">
        <f>'[2]Összprogram'!AN45</f>
        <v>0.3541666666666667</v>
      </c>
      <c r="C43" s="261" t="str">
        <f>'[2]Összprogram'!AO45</f>
        <v>Balmazújváros UKE Varga Zs</v>
      </c>
      <c r="D43" s="261"/>
      <c r="E43" s="261" t="str">
        <f>'[2]Összprogram'!AQ45</f>
        <v>Debrecen SC-SI 2 </v>
      </c>
      <c r="F43" s="261" t="str">
        <f>'[2]Összprogram'!AR45</f>
        <v>FE</v>
      </c>
      <c r="G43" s="261" t="str">
        <f>'[2]Összprogram'!AS45</f>
        <v>ÚNOK</v>
      </c>
      <c r="H43" s="262" t="s">
        <v>129</v>
      </c>
      <c r="I43" t="s">
        <v>125</v>
      </c>
      <c r="K43" s="30" t="s">
        <v>76</v>
      </c>
      <c r="L43" s="317" t="s">
        <v>92</v>
      </c>
      <c r="M43" s="32">
        <v>2</v>
      </c>
      <c r="N43" s="33">
        <v>2</v>
      </c>
      <c r="O43" s="34">
        <v>0</v>
      </c>
      <c r="P43" s="35">
        <v>0</v>
      </c>
      <c r="Q43" s="36">
        <v>41</v>
      </c>
      <c r="R43" s="37">
        <v>31</v>
      </c>
      <c r="S43" s="38">
        <f>Q43-R43</f>
        <v>10</v>
      </c>
      <c r="T43" s="39">
        <f>(N43*2)+(O43*1)</f>
        <v>4</v>
      </c>
    </row>
    <row r="44" spans="1:20" ht="18.75" thickBot="1">
      <c r="A44" s="267"/>
      <c r="B44" s="261">
        <f>'[2]Összprogram'!AN46</f>
        <v>0.3819444444444445</v>
      </c>
      <c r="C44" s="261" t="str">
        <f>'[2]Összprogram'!AO46</f>
        <v>Gézengúz UKC-Kalocsa</v>
      </c>
      <c r="D44" s="261"/>
      <c r="E44" s="261" t="str">
        <f>'[2]Összprogram'!AQ46</f>
        <v>Zrínyi M. Bp.</v>
      </c>
      <c r="F44" s="261" t="str">
        <f>'[2]Összprogram'!AR46</f>
        <v>FE</v>
      </c>
      <c r="G44" s="261" t="str">
        <f>'[2]Összprogram'!AS46</f>
        <v>ÚNOK</v>
      </c>
      <c r="H44" s="262" t="s">
        <v>130</v>
      </c>
      <c r="I44" t="s">
        <v>126</v>
      </c>
      <c r="K44" s="30" t="s">
        <v>77</v>
      </c>
      <c r="L44" s="317" t="s">
        <v>91</v>
      </c>
      <c r="M44" s="32">
        <v>2</v>
      </c>
      <c r="N44" s="33">
        <v>1</v>
      </c>
      <c r="O44" s="34">
        <v>0</v>
      </c>
      <c r="P44" s="35">
        <v>1</v>
      </c>
      <c r="Q44" s="36">
        <v>27</v>
      </c>
      <c r="R44" s="37">
        <v>24</v>
      </c>
      <c r="S44" s="38">
        <f>Q44-R44</f>
        <v>3</v>
      </c>
      <c r="T44" s="39">
        <f>(N44*2)+(O44*1)</f>
        <v>2</v>
      </c>
    </row>
    <row r="45" spans="1:20" ht="18.75" thickBot="1">
      <c r="A45" s="267"/>
      <c r="B45" s="261">
        <f>'[2]Összprogram'!AN47</f>
        <v>0.40972222222222227</v>
      </c>
      <c r="C45" s="261" t="str">
        <f>'[2]Összprogram'!AO47</f>
        <v>Békéscsaba DKSE</v>
      </c>
      <c r="D45" s="261"/>
      <c r="E45" s="261" t="str">
        <f>'[2]Összprogram'!AQ47</f>
        <v>Békési FKC</v>
      </c>
      <c r="F45" s="261" t="str">
        <f>'[2]Összprogram'!AR47</f>
        <v>FE</v>
      </c>
      <c r="G45" s="261" t="str">
        <f>'[2]Összprogram'!AS47</f>
        <v>ÚNOK</v>
      </c>
      <c r="H45" s="262" t="s">
        <v>131</v>
      </c>
      <c r="I45" t="s">
        <v>127</v>
      </c>
      <c r="K45" s="30" t="s">
        <v>78</v>
      </c>
      <c r="L45" s="317" t="s">
        <v>97</v>
      </c>
      <c r="M45" s="32">
        <v>2</v>
      </c>
      <c r="N45" s="33">
        <v>0</v>
      </c>
      <c r="O45" s="34">
        <v>0</v>
      </c>
      <c r="P45" s="35">
        <v>2</v>
      </c>
      <c r="Q45" s="36">
        <v>22</v>
      </c>
      <c r="R45" s="37">
        <v>35</v>
      </c>
      <c r="S45" s="38">
        <f>Q45-R45</f>
        <v>-13</v>
      </c>
      <c r="T45" s="39">
        <f>(N45*2)+(O45*1)</f>
        <v>0</v>
      </c>
    </row>
    <row r="46" spans="1:20" ht="18">
      <c r="A46" s="267"/>
      <c r="B46" s="261">
        <f>'[2]Összprogram'!AN48</f>
        <v>0.43750000000000006</v>
      </c>
      <c r="C46" s="261" t="str">
        <f>'[2]Összprogram'!AO48</f>
        <v>Főnix ISE Gödöllő</v>
      </c>
      <c r="D46" s="261"/>
      <c r="E46" s="261" t="str">
        <f>'[2]Összprogram'!AQ48</f>
        <v>Balmazújváros UKE Varga Zs</v>
      </c>
      <c r="F46" s="261" t="str">
        <f>'[2]Összprogram'!AR48</f>
        <v>FE</v>
      </c>
      <c r="G46" s="261" t="str">
        <f>'[2]Összprogram'!AS48</f>
        <v>ÚNOK</v>
      </c>
      <c r="H46" s="262" t="s">
        <v>133</v>
      </c>
      <c r="I46" t="s">
        <v>125</v>
      </c>
      <c r="K46" s="228"/>
      <c r="L46" s="229"/>
      <c r="M46" s="230"/>
      <c r="N46" s="230"/>
      <c r="O46" s="230"/>
      <c r="P46" s="230"/>
      <c r="Q46" s="231"/>
      <c r="R46" s="231"/>
      <c r="S46" s="231"/>
      <c r="T46" s="232"/>
    </row>
    <row r="47" spans="1:20" ht="18.75" thickBot="1">
      <c r="A47" s="267"/>
      <c r="B47" s="261">
        <f>'[2]Összprogram'!BO48</f>
        <v>0.43750000000000006</v>
      </c>
      <c r="C47" s="261" t="str">
        <f>'[2]Összprogram'!BP48</f>
        <v>Debrecen SC-SI  1</v>
      </c>
      <c r="D47" s="261"/>
      <c r="E47" s="261" t="str">
        <f>'[2]Összprogram'!BR48</f>
        <v>Beszterce DSE Salgótarján</v>
      </c>
      <c r="F47" s="261" t="str">
        <f>'[2]Összprogram'!BS48</f>
        <v>FE</v>
      </c>
      <c r="G47" s="261" t="str">
        <f>'[2]Összprogram'!BT48</f>
        <v>Mechw</v>
      </c>
      <c r="H47" s="262" t="s">
        <v>132</v>
      </c>
      <c r="I47" t="s">
        <v>128</v>
      </c>
      <c r="K47" s="200" t="s">
        <v>106</v>
      </c>
      <c r="M47" s="230"/>
      <c r="N47" s="230"/>
      <c r="O47" s="230"/>
      <c r="P47" s="230"/>
      <c r="Q47" s="231"/>
      <c r="R47" s="231"/>
      <c r="S47" s="231"/>
      <c r="T47" s="232"/>
    </row>
    <row r="48" spans="1:20" ht="18.75" thickBot="1">
      <c r="A48" s="267"/>
      <c r="B48" s="261">
        <f>'[2]Összprogram'!AN49</f>
        <v>0.46527777777777785</v>
      </c>
      <c r="C48" s="261" t="str">
        <f>'[2]Összprogram'!AO49</f>
        <v>Zrínyi M. Bp.</v>
      </c>
      <c r="D48" s="261"/>
      <c r="E48" s="261" t="str">
        <f>'[2]Összprogram'!AQ49</f>
        <v>Kecel Kézilabda Club</v>
      </c>
      <c r="F48" s="261" t="str">
        <f>'[2]Összprogram'!AR49</f>
        <v>FE</v>
      </c>
      <c r="G48" s="261" t="str">
        <f>'[2]Összprogram'!AS49</f>
        <v>ÚNOK</v>
      </c>
      <c r="H48" s="262" t="s">
        <v>134</v>
      </c>
      <c r="I48" t="s">
        <v>126</v>
      </c>
      <c r="K48" s="202" t="s">
        <v>23</v>
      </c>
      <c r="L48" s="319" t="str">
        <f>L25</f>
        <v>Beszterce DSE Salgótarján</v>
      </c>
      <c r="M48" s="230"/>
      <c r="N48" s="230"/>
      <c r="O48" s="230"/>
      <c r="P48" s="230"/>
      <c r="Q48" s="231"/>
      <c r="R48" s="231"/>
      <c r="S48" s="231"/>
      <c r="T48" s="232"/>
    </row>
    <row r="49" spans="1:20" ht="18.75" thickBot="1">
      <c r="A49" s="267"/>
      <c r="B49" s="261">
        <f>'[2]Összprogram'!AN50</f>
        <v>0.49305555555555564</v>
      </c>
      <c r="C49" s="261" t="str">
        <f>'[2]Összprogram'!AO50</f>
        <v>Postás SE</v>
      </c>
      <c r="D49" s="261"/>
      <c r="E49" s="261" t="str">
        <f>'[2]Összprogram'!AQ50</f>
        <v>Békési FKC</v>
      </c>
      <c r="F49" s="261" t="str">
        <f>'[2]Összprogram'!AR50</f>
        <v>FE</v>
      </c>
      <c r="G49" s="261" t="str">
        <f>'[2]Összprogram'!AS50</f>
        <v>ÚNOK</v>
      </c>
      <c r="H49" s="262" t="s">
        <v>135</v>
      </c>
      <c r="I49" t="s">
        <v>127</v>
      </c>
      <c r="K49" s="202" t="s">
        <v>24</v>
      </c>
      <c r="L49" s="320" t="str">
        <f>L26</f>
        <v>Debrecen SC-SI  1</v>
      </c>
      <c r="M49" s="230"/>
      <c r="N49" s="230"/>
      <c r="O49" s="230"/>
      <c r="P49" s="230"/>
      <c r="Q49" s="231"/>
      <c r="R49" s="231"/>
      <c r="S49" s="231"/>
      <c r="T49" s="232"/>
    </row>
    <row r="50" spans="1:20" ht="18.75" thickBot="1">
      <c r="A50" s="267"/>
      <c r="B50" s="261">
        <f>'[2]Összprogram'!AN51</f>
        <v>0.5208333333333334</v>
      </c>
      <c r="C50" s="261" t="str">
        <f>'[2]Összprogram'!AO51</f>
        <v>Főnix ISE Gödöllő</v>
      </c>
      <c r="D50" s="261"/>
      <c r="E50" s="261" t="str">
        <f>'[2]Összprogram'!AQ51</f>
        <v>Debrecen SC-SI 2 </v>
      </c>
      <c r="F50" s="261" t="str">
        <f>'[2]Összprogram'!AR51</f>
        <v>FE</v>
      </c>
      <c r="G50" s="261" t="str">
        <f>'[2]Összprogram'!AS51</f>
        <v>ÚNOK</v>
      </c>
      <c r="H50" s="262" t="s">
        <v>136</v>
      </c>
      <c r="I50" t="s">
        <v>125</v>
      </c>
      <c r="K50" s="202" t="s">
        <v>25</v>
      </c>
      <c r="L50" s="320" t="str">
        <f>L27</f>
        <v>Balmazújváros UKE </v>
      </c>
      <c r="M50" s="230"/>
      <c r="N50" s="230"/>
      <c r="O50" s="230"/>
      <c r="P50" s="230"/>
      <c r="Q50" s="231"/>
      <c r="R50" s="231"/>
      <c r="S50" s="231"/>
      <c r="T50" s="232"/>
    </row>
    <row r="51" spans="1:20" ht="18.75" thickBot="1">
      <c r="A51" s="267"/>
      <c r="B51" s="261">
        <f>'[2]Összprogram'!BO51</f>
        <v>0.5208333333333334</v>
      </c>
      <c r="C51" s="261" t="str">
        <f>'[2]Összprogram'!BP51</f>
        <v>Debrecen SC-SI  1</v>
      </c>
      <c r="D51" s="261"/>
      <c r="E51" s="261" t="str">
        <f>'[2]Összprogram'!BR51</f>
        <v>Balmazújváros UKE </v>
      </c>
      <c r="F51" s="261" t="str">
        <f>'[2]Összprogram'!BS51</f>
        <v>FE</v>
      </c>
      <c r="G51" s="261" t="str">
        <f>'[2]Összprogram'!BT51</f>
        <v>Mechw</v>
      </c>
      <c r="H51" s="262" t="s">
        <v>137</v>
      </c>
      <c r="I51" t="s">
        <v>128</v>
      </c>
      <c r="K51" s="202" t="s">
        <v>26</v>
      </c>
      <c r="L51" s="320" t="str">
        <f>L31</f>
        <v>Békéscsaba DKSE</v>
      </c>
      <c r="M51" s="230"/>
      <c r="N51" s="230"/>
      <c r="O51" s="230"/>
      <c r="P51" s="230"/>
      <c r="Q51" s="231"/>
      <c r="R51" s="231"/>
      <c r="S51" s="231"/>
      <c r="T51" s="232"/>
    </row>
    <row r="52" spans="1:20" ht="18.75" thickBot="1">
      <c r="A52" s="267"/>
      <c r="B52" s="261">
        <f>'[2]Összprogram'!AN52</f>
        <v>0.5486111111111112</v>
      </c>
      <c r="C52" s="261" t="str">
        <f>'[2]Összprogram'!AO52</f>
        <v>Gézengúz UKC-Kalocsa</v>
      </c>
      <c r="D52" s="261"/>
      <c r="E52" s="261" t="str">
        <f>'[2]Összprogram'!AQ52</f>
        <v>Kecel Kézilabda Club</v>
      </c>
      <c r="F52" s="261" t="str">
        <f>'[2]Összprogram'!AR52</f>
        <v>FE</v>
      </c>
      <c r="G52" s="261" t="str">
        <f>'[2]Összprogram'!AS52</f>
        <v>ÚNOK</v>
      </c>
      <c r="H52" s="318" t="s">
        <v>139</v>
      </c>
      <c r="I52" t="s">
        <v>126</v>
      </c>
      <c r="K52" s="202" t="s">
        <v>28</v>
      </c>
      <c r="L52" s="320" t="str">
        <f>L32</f>
        <v>Békési FKC</v>
      </c>
      <c r="M52" s="230"/>
      <c r="N52" s="230"/>
      <c r="O52" s="230"/>
      <c r="P52" s="230"/>
      <c r="Q52" s="231"/>
      <c r="R52" s="231"/>
      <c r="S52" s="231"/>
      <c r="T52" s="232"/>
    </row>
    <row r="53" spans="1:20" ht="18.75" thickBot="1">
      <c r="A53" s="267"/>
      <c r="B53" s="261">
        <f>'[2]Összprogram'!AN53</f>
        <v>0.576388888888889</v>
      </c>
      <c r="C53" s="261" t="str">
        <f>'[2]Összprogram'!AO53</f>
        <v>Postás SE</v>
      </c>
      <c r="D53" s="261"/>
      <c r="E53" s="261" t="str">
        <f>'[2]Összprogram'!AQ53</f>
        <v>Békéscsaba DKSE</v>
      </c>
      <c r="F53" s="261" t="str">
        <f>'[2]Összprogram'!AR53</f>
        <v>FE</v>
      </c>
      <c r="G53" s="261" t="str">
        <f>'[2]Összprogram'!AS53</f>
        <v>ÚNOK</v>
      </c>
      <c r="H53" s="262" t="s">
        <v>140</v>
      </c>
      <c r="I53" t="s">
        <v>127</v>
      </c>
      <c r="K53" s="202" t="s">
        <v>29</v>
      </c>
      <c r="L53" s="320" t="str">
        <f>L33</f>
        <v>Postás SE</v>
      </c>
      <c r="M53" s="230"/>
      <c r="N53" s="230"/>
      <c r="O53" s="230"/>
      <c r="P53" s="230"/>
      <c r="Q53" s="231"/>
      <c r="R53" s="231"/>
      <c r="S53" s="231"/>
      <c r="T53" s="232"/>
    </row>
    <row r="54" spans="1:20" ht="18.75" thickBot="1">
      <c r="A54" s="267"/>
      <c r="B54" s="261">
        <f>'[2]Összprogram'!BO54</f>
        <v>0.6041666666666667</v>
      </c>
      <c r="C54" s="261" t="str">
        <f>'[2]Összprogram'!BP54</f>
        <v>Balmazújváros UKE </v>
      </c>
      <c r="D54" s="261"/>
      <c r="E54" s="261" t="str">
        <f>'[2]Összprogram'!BR54</f>
        <v>Beszterce DSE Salgótarján</v>
      </c>
      <c r="F54" s="261" t="str">
        <f>'[2]Összprogram'!BS54</f>
        <v>FE</v>
      </c>
      <c r="G54" s="261" t="str">
        <f>'[2]Összprogram'!BT54</f>
        <v>Mechw</v>
      </c>
      <c r="H54" s="262" t="s">
        <v>138</v>
      </c>
      <c r="I54" t="s">
        <v>128</v>
      </c>
      <c r="K54" s="202" t="s">
        <v>72</v>
      </c>
      <c r="L54" s="320" t="str">
        <f>L37</f>
        <v>Kecel Kézilabda Club</v>
      </c>
      <c r="M54" s="230"/>
      <c r="N54" s="230"/>
      <c r="O54" s="230"/>
      <c r="P54" s="230"/>
      <c r="Q54" s="231"/>
      <c r="R54" s="231"/>
      <c r="S54" s="231"/>
      <c r="T54" s="232"/>
    </row>
    <row r="55" spans="1:20" ht="18.75" thickBot="1">
      <c r="A55" s="241"/>
      <c r="B55" s="242"/>
      <c r="C55" s="241"/>
      <c r="D55" s="241"/>
      <c r="E55" s="241"/>
      <c r="F55" s="241"/>
      <c r="G55" s="241"/>
      <c r="H55" s="241"/>
      <c r="K55" s="202" t="s">
        <v>73</v>
      </c>
      <c r="L55" s="320" t="str">
        <f>L38</f>
        <v>Zrínyi M. Bp.</v>
      </c>
      <c r="M55" s="230"/>
      <c r="N55" s="230"/>
      <c r="O55" s="230"/>
      <c r="P55" s="230"/>
      <c r="Q55" s="231"/>
      <c r="R55" s="231"/>
      <c r="S55" s="231"/>
      <c r="T55" s="232"/>
    </row>
    <row r="56" spans="1:12" ht="18.75" thickBot="1">
      <c r="A56" s="244"/>
      <c r="B56" s="263">
        <v>0.6875</v>
      </c>
      <c r="C56" s="264" t="s">
        <v>8</v>
      </c>
      <c r="D56" s="265"/>
      <c r="E56" s="264" t="s">
        <v>9</v>
      </c>
      <c r="F56" s="241"/>
      <c r="G56" s="241"/>
      <c r="H56" s="244"/>
      <c r="K56" s="202" t="s">
        <v>74</v>
      </c>
      <c r="L56" s="320" t="str">
        <f>L39</f>
        <v>Gézengúz UKC-Kalocsa</v>
      </c>
    </row>
    <row r="57" spans="1:12" ht="18.75" thickBot="1">
      <c r="A57" s="1"/>
      <c r="B57" s="268"/>
      <c r="C57" s="269"/>
      <c r="D57" s="270"/>
      <c r="E57" s="269"/>
      <c r="F57" s="2"/>
      <c r="G57" s="2"/>
      <c r="H57" s="2"/>
      <c r="K57" s="202" t="s">
        <v>76</v>
      </c>
      <c r="L57" s="320" t="str">
        <f>L43</f>
        <v>Debrecen SC-SI 2 </v>
      </c>
    </row>
    <row r="58" spans="11:12" ht="18.75" thickBot="1">
      <c r="K58" s="202" t="s">
        <v>77</v>
      </c>
      <c r="L58" s="320" t="str">
        <f>L44</f>
        <v>Főnix ISE Gödöllő</v>
      </c>
    </row>
    <row r="59" spans="11:12" ht="18.75" thickBot="1">
      <c r="K59" s="202" t="s">
        <v>78</v>
      </c>
      <c r="L59" s="321" t="str">
        <f>L45</f>
        <v>Balmazújváros UKE Varga Zs</v>
      </c>
    </row>
  </sheetData>
  <sheetProtection/>
  <protectedRanges>
    <protectedRange password="E9EC" sqref="A21:G21" name="sorsz?m_1_1_1_1"/>
  </protectedRange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colBreaks count="1" manualBreakCount="1">
    <brk id="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E18" sqref="E18"/>
    </sheetView>
  </sheetViews>
  <sheetFormatPr defaultColWidth="9.140625" defaultRowHeight="15"/>
  <cols>
    <col min="2" max="2" width="33.57421875" style="0" customWidth="1"/>
    <col min="3" max="3" width="33.8515625" style="0" customWidth="1"/>
    <col min="4" max="5" width="8.7109375" style="0" customWidth="1"/>
    <col min="6" max="7" width="6.7109375" style="0" customWidth="1"/>
  </cols>
  <sheetData>
    <row r="1" spans="1:6" ht="15.75">
      <c r="A1" s="40" t="s">
        <v>27</v>
      </c>
      <c r="B1" s="41" t="s">
        <v>14</v>
      </c>
      <c r="F1" s="42"/>
    </row>
    <row r="2" spans="1:6" ht="5.25" customHeight="1">
      <c r="A2" s="43"/>
      <c r="F2" s="42"/>
    </row>
    <row r="3" spans="1:6" ht="24" customHeight="1">
      <c r="A3" s="43" t="s">
        <v>23</v>
      </c>
      <c r="B3" s="44">
        <v>1</v>
      </c>
      <c r="F3" s="42"/>
    </row>
    <row r="4" spans="1:6" ht="24" customHeight="1">
      <c r="A4" s="43" t="s">
        <v>24</v>
      </c>
      <c r="B4" s="235" t="s">
        <v>89</v>
      </c>
      <c r="F4" s="42"/>
    </row>
    <row r="5" spans="1:6" ht="24" customHeight="1">
      <c r="A5" s="43" t="s">
        <v>25</v>
      </c>
      <c r="B5" s="235" t="s">
        <v>91</v>
      </c>
      <c r="F5" s="42"/>
    </row>
    <row r="6" spans="1:6" ht="24" customHeight="1">
      <c r="A6" s="43" t="s">
        <v>26</v>
      </c>
      <c r="B6" s="235" t="s">
        <v>82</v>
      </c>
      <c r="C6" s="45"/>
      <c r="F6" s="42"/>
    </row>
    <row r="7" spans="1:6" ht="24" customHeight="1">
      <c r="A7" s="43" t="s">
        <v>28</v>
      </c>
      <c r="B7" s="235" t="s">
        <v>95</v>
      </c>
      <c r="F7" s="42"/>
    </row>
    <row r="8" spans="1:6" ht="24" customHeight="1">
      <c r="A8" s="43" t="s">
        <v>29</v>
      </c>
      <c r="B8" s="45">
        <v>6</v>
      </c>
      <c r="F8" s="42"/>
    </row>
    <row r="9" spans="1:6" ht="11.25" customHeight="1" thickBot="1">
      <c r="A9" s="43"/>
      <c r="F9" s="42"/>
    </row>
    <row r="10" spans="1:7" ht="21" customHeight="1">
      <c r="A10" s="46" t="s">
        <v>30</v>
      </c>
      <c r="B10" s="322" t="s">
        <v>31</v>
      </c>
      <c r="C10" s="323"/>
      <c r="D10" s="324" t="s">
        <v>32</v>
      </c>
      <c r="E10" s="325"/>
      <c r="F10" s="328" t="s">
        <v>33</v>
      </c>
      <c r="G10" s="329"/>
    </row>
    <row r="11" spans="1:7" ht="21" customHeight="1" thickBot="1">
      <c r="A11" s="47" t="s">
        <v>34</v>
      </c>
      <c r="B11" s="48" t="s">
        <v>35</v>
      </c>
      <c r="C11" s="48" t="s">
        <v>36</v>
      </c>
      <c r="D11" s="326"/>
      <c r="E11" s="327"/>
      <c r="F11" s="330"/>
      <c r="G11" s="331"/>
    </row>
    <row r="12" spans="1:6" s="50" customFormat="1" ht="21" customHeight="1" thickBot="1">
      <c r="A12" s="49" t="s">
        <v>37</v>
      </c>
      <c r="B12" s="49"/>
      <c r="F12" s="51"/>
    </row>
    <row r="13" spans="1:8" s="57" customFormat="1" ht="21" customHeight="1">
      <c r="A13" s="52" t="s">
        <v>38</v>
      </c>
      <c r="B13" s="226" t="str">
        <f>B6</f>
        <v>Gézengúz UKC-Kalocsa</v>
      </c>
      <c r="C13" s="226" t="str">
        <f>B4</f>
        <v>Debrecen SC-SI  1</v>
      </c>
      <c r="D13" s="53">
        <v>9</v>
      </c>
      <c r="E13" s="54">
        <v>23</v>
      </c>
      <c r="F13" s="55"/>
      <c r="G13" s="56"/>
      <c r="H13" s="213">
        <v>2</v>
      </c>
    </row>
    <row r="14" spans="1:8" s="57" customFormat="1" ht="21" customHeight="1">
      <c r="A14" s="58" t="s">
        <v>39</v>
      </c>
      <c r="B14" s="225" t="str">
        <f>B7</f>
        <v>Postás SE</v>
      </c>
      <c r="C14" s="225" t="str">
        <f>B5</f>
        <v>Főnix ISE Gödöllő</v>
      </c>
      <c r="D14" s="59">
        <v>14</v>
      </c>
      <c r="E14" s="60">
        <v>10</v>
      </c>
      <c r="F14" s="216"/>
      <c r="G14" s="217"/>
      <c r="H14" s="213">
        <v>1</v>
      </c>
    </row>
    <row r="15" spans="1:8" s="57" customFormat="1" ht="21" customHeight="1" thickBot="1">
      <c r="A15" s="61" t="s">
        <v>40</v>
      </c>
      <c r="B15" s="62">
        <f>B3</f>
        <v>1</v>
      </c>
      <c r="C15" s="62">
        <f>B8</f>
        <v>6</v>
      </c>
      <c r="D15" s="63"/>
      <c r="E15" s="62"/>
      <c r="F15" s="208"/>
      <c r="G15" s="209"/>
      <c r="H15" s="205"/>
    </row>
    <row r="16" spans="1:8" s="50" customFormat="1" ht="21" customHeight="1" thickBot="1">
      <c r="A16" s="64" t="s">
        <v>41</v>
      </c>
      <c r="B16" s="65"/>
      <c r="C16" s="66"/>
      <c r="D16" s="67"/>
      <c r="E16" s="66"/>
      <c r="F16" s="210"/>
      <c r="G16" s="211"/>
      <c r="H16" s="211"/>
    </row>
    <row r="17" spans="1:8" s="57" customFormat="1" ht="21" customHeight="1">
      <c r="A17" s="52" t="s">
        <v>42</v>
      </c>
      <c r="B17" s="68" t="str">
        <f>B5</f>
        <v>Főnix ISE Gödöllő</v>
      </c>
      <c r="C17" s="68" t="str">
        <f>B6</f>
        <v>Gézengúz UKC-Kalocsa</v>
      </c>
      <c r="D17" s="53">
        <v>8</v>
      </c>
      <c r="E17" s="54">
        <v>10</v>
      </c>
      <c r="F17" s="203"/>
      <c r="G17" s="204"/>
      <c r="H17" s="205"/>
    </row>
    <row r="18" spans="1:8" s="57" customFormat="1" ht="21" customHeight="1">
      <c r="A18" s="58" t="s">
        <v>43</v>
      </c>
      <c r="B18" s="60" t="str">
        <f>B7</f>
        <v>Postás SE</v>
      </c>
      <c r="C18" s="60">
        <f>B3</f>
        <v>1</v>
      </c>
      <c r="D18" s="59"/>
      <c r="E18" s="60"/>
      <c r="F18" s="206"/>
      <c r="G18" s="207"/>
      <c r="H18" s="205"/>
    </row>
    <row r="19" spans="1:8" s="57" customFormat="1" ht="21" customHeight="1" thickBot="1">
      <c r="A19" s="61" t="s">
        <v>44</v>
      </c>
      <c r="B19" s="62">
        <f>B8</f>
        <v>6</v>
      </c>
      <c r="C19" s="62" t="str">
        <f>B4</f>
        <v>Debrecen SC-SI  1</v>
      </c>
      <c r="D19" s="63"/>
      <c r="E19" s="62"/>
      <c r="F19" s="208"/>
      <c r="G19" s="209"/>
      <c r="H19" s="205"/>
    </row>
    <row r="20" spans="1:8" s="50" customFormat="1" ht="21" customHeight="1" thickBot="1">
      <c r="A20" s="64" t="s">
        <v>45</v>
      </c>
      <c r="B20" s="65"/>
      <c r="C20" s="66"/>
      <c r="D20" s="67"/>
      <c r="E20" s="66"/>
      <c r="F20" s="210"/>
      <c r="G20" s="211"/>
      <c r="H20" s="211"/>
    </row>
    <row r="21" spans="1:8" s="57" customFormat="1" ht="21" customHeight="1">
      <c r="A21" s="52" t="s">
        <v>46</v>
      </c>
      <c r="B21" s="68" t="str">
        <f>B4</f>
        <v>Debrecen SC-SI  1</v>
      </c>
      <c r="C21" s="68" t="str">
        <f>B5</f>
        <v>Főnix ISE Gödöllő</v>
      </c>
      <c r="D21" s="53">
        <v>20</v>
      </c>
      <c r="E21" s="54">
        <v>4</v>
      </c>
      <c r="F21" s="203"/>
      <c r="G21" s="204"/>
      <c r="H21" s="205"/>
    </row>
    <row r="22" spans="1:8" s="57" customFormat="1" ht="21" customHeight="1">
      <c r="A22" s="58" t="s">
        <v>47</v>
      </c>
      <c r="B22" s="60">
        <f>B8</f>
        <v>6</v>
      </c>
      <c r="C22" s="60" t="str">
        <f>B7</f>
        <v>Postás SE</v>
      </c>
      <c r="D22" s="59"/>
      <c r="E22" s="60"/>
      <c r="F22" s="206"/>
      <c r="G22" s="207"/>
      <c r="H22" s="205"/>
    </row>
    <row r="23" spans="1:8" s="57" customFormat="1" ht="21" customHeight="1" thickBot="1">
      <c r="A23" s="61" t="s">
        <v>48</v>
      </c>
      <c r="B23" s="62">
        <f>B3</f>
        <v>1</v>
      </c>
      <c r="C23" s="62" t="str">
        <f>B6</f>
        <v>Gézengúz UKC-Kalocsa</v>
      </c>
      <c r="D23" s="63"/>
      <c r="E23" s="62"/>
      <c r="F23" s="208"/>
      <c r="G23" s="209"/>
      <c r="H23" s="205"/>
    </row>
    <row r="24" spans="1:8" s="73" customFormat="1" ht="18.75" thickBot="1">
      <c r="A24" s="64" t="s">
        <v>49</v>
      </c>
      <c r="B24" s="65"/>
      <c r="C24" s="71"/>
      <c r="D24" s="72"/>
      <c r="E24" s="72"/>
      <c r="F24" s="212"/>
      <c r="G24" s="212"/>
      <c r="H24" s="212"/>
    </row>
    <row r="25" spans="1:8" s="57" customFormat="1" ht="21" customHeight="1">
      <c r="A25" s="52" t="s">
        <v>50</v>
      </c>
      <c r="B25" s="68" t="str">
        <f>B7</f>
        <v>Postás SE</v>
      </c>
      <c r="C25" s="68" t="str">
        <f>B4</f>
        <v>Debrecen SC-SI  1</v>
      </c>
      <c r="D25" s="53">
        <v>17</v>
      </c>
      <c r="E25" s="54">
        <v>26</v>
      </c>
      <c r="F25" s="203"/>
      <c r="G25" s="204"/>
      <c r="H25" s="205"/>
    </row>
    <row r="26" spans="1:8" s="57" customFormat="1" ht="21" customHeight="1">
      <c r="A26" s="58" t="s">
        <v>51</v>
      </c>
      <c r="B26" s="60" t="str">
        <f>B5</f>
        <v>Főnix ISE Gödöllő</v>
      </c>
      <c r="C26" s="60">
        <f>B3</f>
        <v>1</v>
      </c>
      <c r="D26" s="59"/>
      <c r="E26" s="60"/>
      <c r="F26" s="206"/>
      <c r="G26" s="207"/>
      <c r="H26" s="205"/>
    </row>
    <row r="27" spans="1:8" s="57" customFormat="1" ht="21" customHeight="1" thickBot="1">
      <c r="A27" s="61" t="s">
        <v>52</v>
      </c>
      <c r="B27" s="62" t="str">
        <f>B6</f>
        <v>Gézengúz UKC-Kalocsa</v>
      </c>
      <c r="C27" s="62">
        <f>B8</f>
        <v>6</v>
      </c>
      <c r="D27" s="63"/>
      <c r="E27" s="62"/>
      <c r="F27" s="208"/>
      <c r="G27" s="209"/>
      <c r="H27" s="205"/>
    </row>
    <row r="28" spans="1:8" s="73" customFormat="1" ht="18.75" thickBot="1">
      <c r="A28" s="64" t="s">
        <v>53</v>
      </c>
      <c r="B28" s="65"/>
      <c r="C28" s="71"/>
      <c r="D28" s="72"/>
      <c r="E28" s="72"/>
      <c r="F28" s="212"/>
      <c r="G28" s="212"/>
      <c r="H28" s="212"/>
    </row>
    <row r="29" spans="1:8" s="57" customFormat="1" ht="21" customHeight="1">
      <c r="A29" s="52" t="s">
        <v>54</v>
      </c>
      <c r="B29" s="68" t="str">
        <f>B6</f>
        <v>Gézengúz UKC-Kalocsa</v>
      </c>
      <c r="C29" s="68" t="str">
        <f>B7</f>
        <v>Postás SE</v>
      </c>
      <c r="D29" s="53">
        <v>9</v>
      </c>
      <c r="E29" s="54">
        <v>21</v>
      </c>
      <c r="F29" s="203"/>
      <c r="G29" s="204"/>
      <c r="H29" s="205"/>
    </row>
    <row r="30" spans="1:8" s="57" customFormat="1" ht="21" customHeight="1">
      <c r="A30" s="58" t="s">
        <v>55</v>
      </c>
      <c r="B30" s="60" t="str">
        <f>B5</f>
        <v>Főnix ISE Gödöllő</v>
      </c>
      <c r="C30" s="60">
        <f>B8</f>
        <v>6</v>
      </c>
      <c r="D30" s="59"/>
      <c r="E30" s="60"/>
      <c r="F30" s="206"/>
      <c r="G30" s="207"/>
      <c r="H30" s="205"/>
    </row>
    <row r="31" spans="1:8" s="57" customFormat="1" ht="21" customHeight="1" thickBot="1">
      <c r="A31" s="61" t="s">
        <v>56</v>
      </c>
      <c r="B31" s="62">
        <f>B3</f>
        <v>1</v>
      </c>
      <c r="C31" s="62" t="str">
        <f>B4</f>
        <v>Debrecen SC-SI  1</v>
      </c>
      <c r="D31" s="63"/>
      <c r="E31" s="62"/>
      <c r="F31" s="208"/>
      <c r="G31" s="209"/>
      <c r="H31" s="205"/>
    </row>
    <row r="32" spans="2:3" ht="15">
      <c r="B32" s="74"/>
      <c r="C32" s="74"/>
    </row>
    <row r="33" spans="2:3" ht="15">
      <c r="B33" s="74"/>
      <c r="C33" s="74"/>
    </row>
    <row r="34" spans="2:3" ht="15">
      <c r="B34" s="74"/>
      <c r="C34" s="74"/>
    </row>
    <row r="35" spans="2:3" ht="15">
      <c r="B35" s="74"/>
      <c r="C35" s="74"/>
    </row>
    <row r="36" spans="2:3" ht="15">
      <c r="B36" s="74"/>
      <c r="C36" s="74"/>
    </row>
    <row r="37" spans="2:3" ht="15">
      <c r="B37" s="74"/>
      <c r="C37" s="74"/>
    </row>
    <row r="38" spans="2:3" ht="15">
      <c r="B38" s="74"/>
      <c r="C38" s="74"/>
    </row>
    <row r="39" spans="2:3" ht="15">
      <c r="B39" s="74"/>
      <c r="C39" s="74"/>
    </row>
  </sheetData>
  <sheetProtection/>
  <mergeCells count="3">
    <mergeCell ref="B10:C10"/>
    <mergeCell ref="D10:E11"/>
    <mergeCell ref="F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7">
      <selection activeCell="H19" sqref="H19"/>
    </sheetView>
  </sheetViews>
  <sheetFormatPr defaultColWidth="9.140625" defaultRowHeight="15"/>
  <cols>
    <col min="1" max="1" width="3.7109375" style="75" customWidth="1"/>
    <col min="2" max="2" width="23.7109375" style="76" customWidth="1"/>
    <col min="3" max="14" width="4.421875" style="0" customWidth="1"/>
    <col min="15" max="15" width="2.57421875" style="0" customWidth="1"/>
    <col min="16" max="16" width="6.140625" style="43" customWidth="1"/>
    <col min="17" max="17" width="25.28125" style="0" customWidth="1"/>
    <col min="18" max="18" width="5.00390625" style="0" customWidth="1"/>
    <col min="19" max="21" width="4.7109375" style="0" customWidth="1"/>
    <col min="22" max="22" width="6.7109375" style="0" customWidth="1"/>
    <col min="23" max="23" width="6.00390625" style="0" customWidth="1"/>
    <col min="24" max="24" width="5.28125" style="0" customWidth="1"/>
    <col min="25" max="25" width="5.421875" style="77" customWidth="1"/>
  </cols>
  <sheetData>
    <row r="1" ht="66" customHeight="1"/>
    <row r="2" spans="1:25" s="50" customFormat="1" ht="25.5" customHeight="1" thickBot="1">
      <c r="A2" s="75"/>
      <c r="B2" s="75"/>
      <c r="C2" s="78" t="s">
        <v>57</v>
      </c>
      <c r="D2" s="78"/>
      <c r="E2" s="78"/>
      <c r="F2" s="78"/>
      <c r="G2" s="78"/>
      <c r="H2" s="78"/>
      <c r="I2" s="78"/>
      <c r="J2" s="75"/>
      <c r="K2" s="75"/>
      <c r="L2" s="75"/>
      <c r="M2" s="75"/>
      <c r="N2" s="75"/>
      <c r="O2" s="75"/>
      <c r="P2" s="79"/>
      <c r="R2" s="78" t="s">
        <v>58</v>
      </c>
      <c r="S2" s="78"/>
      <c r="T2" s="78"/>
      <c r="U2" s="78"/>
      <c r="V2" s="78"/>
      <c r="Y2" s="77"/>
    </row>
    <row r="3" spans="1:25" s="76" customFormat="1" ht="141.75" customHeight="1" thickBot="1" thickTop="1">
      <c r="A3" s="80"/>
      <c r="B3" s="81" t="s">
        <v>59</v>
      </c>
      <c r="C3" s="334">
        <f>$B$4</f>
        <v>1</v>
      </c>
      <c r="D3" s="335"/>
      <c r="E3" s="336" t="str">
        <f>$B$5</f>
        <v>Debrecen SC-SI  1</v>
      </c>
      <c r="F3" s="337"/>
      <c r="G3" s="336" t="str">
        <f>$B$6</f>
        <v>Főnix ISE Gödöllő</v>
      </c>
      <c r="H3" s="337"/>
      <c r="I3" s="336" t="str">
        <f>$B$7</f>
        <v>Gézengúz UKC-Kalocsa</v>
      </c>
      <c r="J3" s="337"/>
      <c r="K3" s="336" t="str">
        <f>$B$8</f>
        <v>Postás SE</v>
      </c>
      <c r="L3" s="337"/>
      <c r="M3" s="332">
        <f>$B$9</f>
        <v>6</v>
      </c>
      <c r="N3" s="333"/>
      <c r="O3" s="82"/>
      <c r="P3" s="83"/>
      <c r="Q3" s="84" t="s">
        <v>59</v>
      </c>
      <c r="R3" s="85" t="s">
        <v>60</v>
      </c>
      <c r="S3" s="86" t="s">
        <v>61</v>
      </c>
      <c r="T3" s="86" t="s">
        <v>62</v>
      </c>
      <c r="U3" s="87" t="s">
        <v>63</v>
      </c>
      <c r="V3" s="88" t="s">
        <v>64</v>
      </c>
      <c r="W3" s="89" t="s">
        <v>65</v>
      </c>
      <c r="X3" s="90" t="s">
        <v>66</v>
      </c>
      <c r="Y3" s="91" t="s">
        <v>67</v>
      </c>
    </row>
    <row r="4" spans="1:25" ht="31.5" customHeight="1" thickBot="1">
      <c r="A4" s="92" t="s">
        <v>23</v>
      </c>
      <c r="B4" s="93">
        <f>'[1]LC99-A SER'!B3</f>
        <v>1</v>
      </c>
      <c r="C4" s="94"/>
      <c r="D4" s="95"/>
      <c r="E4" s="96">
        <f>'FE2004-A SER'!D31</f>
        <v>0</v>
      </c>
      <c r="F4" s="97">
        <f>'FE2004-A SER'!E31</f>
        <v>0</v>
      </c>
      <c r="G4" s="98">
        <f>'FE2004-A SER'!E26</f>
        <v>0</v>
      </c>
      <c r="H4" s="99">
        <f>'FE2004-A SER'!D26</f>
        <v>0</v>
      </c>
      <c r="I4" s="98">
        <f>'FE2004-A SER'!D23</f>
        <v>0</v>
      </c>
      <c r="J4" s="100">
        <f>'FE2004-A SER'!E23</f>
        <v>0</v>
      </c>
      <c r="K4" s="101">
        <f>'FE2004-A SER'!E18</f>
        <v>0</v>
      </c>
      <c r="L4" s="102">
        <f>'FE2004-A SER'!D18</f>
        <v>0</v>
      </c>
      <c r="M4" s="103">
        <f>'FE2004-A SER'!D15</f>
        <v>0</v>
      </c>
      <c r="N4" s="104">
        <f>'FE2004-A SER'!E15</f>
        <v>0</v>
      </c>
      <c r="P4" s="105" t="s">
        <v>23</v>
      </c>
      <c r="Q4" s="106" t="str">
        <f>$B$8</f>
        <v>Postás SE</v>
      </c>
      <c r="R4" s="15">
        <f aca="true" t="shared" si="0" ref="R4:R9">S4+T4+U4</f>
        <v>3</v>
      </c>
      <c r="S4" s="16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2</v>
      </c>
      <c r="T4" s="16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4" s="17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1</v>
      </c>
      <c r="V4" s="18">
        <f>($C$8+$E$8+$G$8+$I$8+$K$8+$M$8+$L$4+$L$5+$L$6+$L$7+$L$8+$L$9)/2</f>
        <v>52</v>
      </c>
      <c r="W4" s="18">
        <f>($D$8+$F$8+$H$8+$J$8+$L$8+$N$8+$K$4+$K$5+$K$6+$K$7+$K$8+$K$9)/2</f>
        <v>45</v>
      </c>
      <c r="X4" s="19">
        <f aca="true" t="shared" si="1" ref="X4:X9">V4-W4</f>
        <v>7</v>
      </c>
      <c r="Y4" s="20">
        <f aca="true" t="shared" si="2" ref="Y4:Y9">(S4*2)+(T4*1)</f>
        <v>4</v>
      </c>
    </row>
    <row r="5" spans="1:25" ht="31.5" customHeight="1" thickBot="1">
      <c r="A5" s="107" t="s">
        <v>24</v>
      </c>
      <c r="B5" s="108" t="str">
        <f>'FE2004-A SER'!B4</f>
        <v>Debrecen SC-SI  1</v>
      </c>
      <c r="C5" s="109">
        <f>F4</f>
        <v>0</v>
      </c>
      <c r="D5" s="97">
        <f>E4</f>
        <v>0</v>
      </c>
      <c r="E5" s="110"/>
      <c r="F5" s="95"/>
      <c r="G5" s="111">
        <f>'FE2004-A SER'!D21</f>
        <v>20</v>
      </c>
      <c r="H5" s="112">
        <f>'FE2004-A SER'!E21</f>
        <v>4</v>
      </c>
      <c r="I5" s="111">
        <f>'FE2004-A SER'!E13</f>
        <v>23</v>
      </c>
      <c r="J5" s="113">
        <f>'FE2004-A SER'!D13</f>
        <v>9</v>
      </c>
      <c r="K5" s="114">
        <f>'FE2004-A SER'!E25</f>
        <v>26</v>
      </c>
      <c r="L5" s="112">
        <f>'FE2004-A SER'!D25</f>
        <v>17</v>
      </c>
      <c r="M5" s="115">
        <f>'FE2004-A SER'!D27</f>
        <v>0</v>
      </c>
      <c r="N5" s="115">
        <f>'FE2004-A SER'!E27</f>
        <v>0</v>
      </c>
      <c r="P5" s="116" t="s">
        <v>24</v>
      </c>
      <c r="Q5" s="117">
        <f>$B$4</f>
        <v>1</v>
      </c>
      <c r="R5" s="118">
        <f t="shared" si="0"/>
        <v>0</v>
      </c>
      <c r="S5" s="119">
        <f>(IF($C$4&gt;$D$4,1,0)+IF($E$4&gt;$F$4,1,0)+IF($G$4&gt;$H$4,1,0)+IF($I$4&gt;$J$4,1,0)+IF($K$4&gt;$L$4,1,0)+IF($M$4&gt;$N$4,1,0)+IF(($D$4&gt;$C$4),1,0)+IF(($D$5&gt;$C$5),1,0)+IF(($D$6&gt;$C$6),1,0)+IF(($D$7&gt;$C$7),1,0)+IF(($D$8&gt;$C$8),1,0)+IF(($D$9&gt;$C$9),1,0))/2</f>
        <v>0</v>
      </c>
      <c r="T5" s="119">
        <f>(IF(($C$4+$D$4&gt;0)*($C$4=$D$4),1,0)+IF(($E$4+$F$4&gt;0)*($E$4=$F$4),1,0)+IF(($G$4+$H$4&gt;0)*($G$4=$H$4),1,0)+IF(($I$4+$J$4&gt;0)*($I$4=$J$4),1,0)+IF(($K$4+$L$4&gt;0)*($K$4=$L$4),1,0)+IF(($M$4+$N$4&gt;0)*($M$4=$N$4),1,0)+IF(($C$4+$D$4&gt;0)*($C$4=$D$4),1,0)+IF(($C$5+$D$5&gt;0)*($C$5=$D$5),1,0)+IF(($C$6+$D$6&gt;0)*($C$6=$D$6),1,0)+IF(($C$7+$D$7&gt;0)*($C$7=$D$7),1,0)+IF(($C$8+$D$8&gt;0)*($C$8=$D$8),1,0)+IF(($C$9+$D$9&gt;0)*($C$9=$D$9),1,0))/2</f>
        <v>0</v>
      </c>
      <c r="U5" s="120">
        <f>(IF($C$4&lt;$D$4,1,0)+IF($E$4&lt;$F$4,1,0)+IF($G$4&lt;$H$4,1,0)+IF($I$4&lt;$J$4,1,0)+IF($K$4&lt;$L$4,1,0)+IF($M$4&lt;$N$4,1,0)+IF($C$4&gt;$D$4,1,0)+IF($C$5&gt;$D$5,1,0)+IF($C$6&gt;$D$6,1,0)+IF($C$7&gt;$D$7,1,0)+IF($C$8&gt;$D$8,1,0)+IF($C$9&gt;$D$9,1,0))/2</f>
        <v>0</v>
      </c>
      <c r="V5" s="121">
        <f>($C$4+$E$4+$G$4+$I$4+$K$4+$M$4+$D$4+$D$5+$D$6+$D$7+$D$8+$D$9)/2</f>
        <v>0</v>
      </c>
      <c r="W5" s="121">
        <f>($D$4+$F$4+$H$4+$J$4+$L$4+$N$4+$C$4+$C$5+$C$6+$C$7+$C$8+$C$9)/2</f>
        <v>0</v>
      </c>
      <c r="X5" s="122">
        <f t="shared" si="1"/>
        <v>0</v>
      </c>
      <c r="Y5" s="123">
        <f t="shared" si="2"/>
        <v>0</v>
      </c>
    </row>
    <row r="6" spans="1:25" ht="31.5" customHeight="1" thickBot="1">
      <c r="A6" s="124" t="s">
        <v>25</v>
      </c>
      <c r="B6" s="108" t="str">
        <f>'FE2004-A SER'!B5</f>
        <v>Főnix ISE Gödöllő</v>
      </c>
      <c r="C6" s="109">
        <f>H4</f>
        <v>0</v>
      </c>
      <c r="D6" s="97">
        <f>G4</f>
        <v>0</v>
      </c>
      <c r="E6" s="96">
        <f>H5</f>
        <v>4</v>
      </c>
      <c r="F6" s="97">
        <f>G5</f>
        <v>20</v>
      </c>
      <c r="G6" s="110"/>
      <c r="H6" s="95"/>
      <c r="I6" s="96">
        <f>'FE2004-A SER'!D17</f>
        <v>8</v>
      </c>
      <c r="J6" s="96">
        <f>'FE2004-A SER'!E17</f>
        <v>10</v>
      </c>
      <c r="K6" s="125">
        <f>'FE2004-A SER'!E14</f>
        <v>10</v>
      </c>
      <c r="L6" s="97">
        <f>'FE2004-A SER'!D14</f>
        <v>14</v>
      </c>
      <c r="M6" s="115">
        <f>'FE2004-A SER'!D30</f>
        <v>0</v>
      </c>
      <c r="N6" s="115">
        <f>'FE2004-A SER'!E30</f>
        <v>0</v>
      </c>
      <c r="P6" s="116" t="s">
        <v>25</v>
      </c>
      <c r="Q6" s="117" t="str">
        <f>$B$6</f>
        <v>Főnix ISE Gödöllő</v>
      </c>
      <c r="R6" s="118">
        <f t="shared" si="0"/>
        <v>3</v>
      </c>
      <c r="S6" s="119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0</v>
      </c>
      <c r="T6" s="119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6" s="120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3</v>
      </c>
      <c r="V6" s="121">
        <f>($C$6+$E$6+$G$6+$I$6+$K$6+$M$6+$H$4+$H$5+$H$6+$H$7+$H$8+$H$9)/2</f>
        <v>22</v>
      </c>
      <c r="W6" s="121">
        <f>($D$6+$F$6+$H$6+$J$6+$L$6+$N$6+$G$4+$G$5+$G$6+$G$7+$G$8+$G$9)/2</f>
        <v>44</v>
      </c>
      <c r="X6" s="122">
        <f t="shared" si="1"/>
        <v>-22</v>
      </c>
      <c r="Y6" s="123">
        <f t="shared" si="2"/>
        <v>0</v>
      </c>
    </row>
    <row r="7" spans="1:25" ht="31.5" customHeight="1" thickBot="1">
      <c r="A7" s="126" t="s">
        <v>26</v>
      </c>
      <c r="B7" s="108" t="str">
        <f>'FE2004-A SER'!B6</f>
        <v>Gézengúz UKC-Kalocsa</v>
      </c>
      <c r="C7" s="127">
        <f>J4</f>
        <v>0</v>
      </c>
      <c r="D7" s="99">
        <f>I4</f>
        <v>0</v>
      </c>
      <c r="E7" s="98">
        <f>J5</f>
        <v>9</v>
      </c>
      <c r="F7" s="99">
        <f>I5</f>
        <v>23</v>
      </c>
      <c r="G7" s="98">
        <f>J6</f>
        <v>10</v>
      </c>
      <c r="H7" s="99">
        <f>I6</f>
        <v>8</v>
      </c>
      <c r="I7" s="110"/>
      <c r="J7" s="95"/>
      <c r="K7" s="115">
        <f>'FE2004-A SER'!D29</f>
        <v>9</v>
      </c>
      <c r="L7" s="97">
        <f>'FE2004-A SER'!E29</f>
        <v>21</v>
      </c>
      <c r="M7" s="115">
        <f>'FE2004-A SER'!E19</f>
        <v>0</v>
      </c>
      <c r="N7" s="128">
        <f>'FE2004-A SER'!D19</f>
        <v>0</v>
      </c>
      <c r="P7" s="116" t="s">
        <v>26</v>
      </c>
      <c r="Q7" s="117" t="str">
        <f>$B$7</f>
        <v>Gézengúz UKC-Kalocsa</v>
      </c>
      <c r="R7" s="118">
        <f t="shared" si="0"/>
        <v>3</v>
      </c>
      <c r="S7" s="119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7" s="119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7" s="120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7" s="121">
        <f>($C$7+$E$7+$G$7+$I$7+$K$7+$M$7+$J$4+$J$5+$J$6+$J$7+$J$8+$J$9)/2</f>
        <v>28</v>
      </c>
      <c r="W7" s="121">
        <f>($D$7+$F$7+$H$7+$J$7+$L$7+$N$7+$I$4+$I$5+$I$6+$I$7+$I$8+$I$9)/2</f>
        <v>52</v>
      </c>
      <c r="X7" s="122">
        <f t="shared" si="1"/>
        <v>-24</v>
      </c>
      <c r="Y7" s="123">
        <f t="shared" si="2"/>
        <v>2</v>
      </c>
    </row>
    <row r="8" spans="1:25" ht="33.75" customHeight="1" thickBot="1">
      <c r="A8" s="126" t="s">
        <v>28</v>
      </c>
      <c r="B8" s="108" t="str">
        <f>'FE2004-A SER'!B7</f>
        <v>Postás SE</v>
      </c>
      <c r="C8" s="114">
        <f>L4</f>
        <v>0</v>
      </c>
      <c r="D8" s="112">
        <f>K4</f>
        <v>0</v>
      </c>
      <c r="E8" s="103">
        <f>L5</f>
        <v>17</v>
      </c>
      <c r="F8" s="112">
        <f>K5</f>
        <v>26</v>
      </c>
      <c r="G8" s="103">
        <f>L6</f>
        <v>14</v>
      </c>
      <c r="H8" s="112">
        <f>K6</f>
        <v>10</v>
      </c>
      <c r="I8" s="115">
        <f>L7</f>
        <v>21</v>
      </c>
      <c r="J8" s="97">
        <f>K7</f>
        <v>9</v>
      </c>
      <c r="K8" s="110"/>
      <c r="L8" s="95"/>
      <c r="M8" s="115">
        <f>'FE2004-A SER'!E22</f>
        <v>0</v>
      </c>
      <c r="N8" s="128">
        <f>'FE2004-A SER'!D22</f>
        <v>0</v>
      </c>
      <c r="P8" s="116" t="s">
        <v>28</v>
      </c>
      <c r="Q8" s="117">
        <f>$B$9</f>
        <v>6</v>
      </c>
      <c r="R8" s="118">
        <f t="shared" si="0"/>
        <v>0</v>
      </c>
      <c r="S8" s="119">
        <f>(IF($C$9&gt;$D$9,1,0)+IF($E$9&gt;$F$9,1,0)+IF($G$9&gt;$H$9,1,0)+IF($I$9&gt;$J$9,1,0)+IF($K$9&gt;$L$9,1,0)+IF($M$9&gt;$N$9,1,0)+IF(($N$4&gt;$M$4),1,0)+IF(($N$5&gt;$M$5),1,0)+IF(($N$6&gt;$M$6),1,0)+IF(($N$7&gt;$M$7),1,0)+IF(($N$8&gt;$M$8),1,0)+IF(($N$9&gt;$M$9),1,0))/2</f>
        <v>0</v>
      </c>
      <c r="T8" s="119">
        <f>(IF(($C$9+$D$9&gt;0)*($C$9=$D$9),1,0)+IF(($E$9+$F$9&gt;0)*($E$9=$F$9),1,0)+IF(($G$9+$H$9&gt;0)*($G$9=$H$9),1,0)+IF(($I$9+$J$9&gt;0)*($I$9=$J$9),1,0)+IF(($K$9+$L$9&gt;0)*($K$9=$L$9),1,0)+IF(($M$9+$N$9&gt;0)*($M$9=$N$9),1,0)+IF(($M$4+$N$4&gt;0)*($M$4=$N$4),1,0)+IF(($M$5+$N$5&gt;0)*($M$5=$N$5),1,0)+IF(($M$6+$N$6&gt;0)*($M$6=$N$6),1,0)+IF(($M$7+$N$7&gt;0)*($M$7=$N$7),1,0)+IF(($M$8+$N$8&gt;0)*($M$8=$N$8),1,0)+IF(($M$9+$N$9&gt;0)*($M$9=$N$9),1,0))/2</f>
        <v>0</v>
      </c>
      <c r="U8" s="120">
        <f>(IF($C$9&lt;$D$9,1,0)+IF($E$9&lt;$F$9,1,0)+IF($G$9&lt;$H$9,1,0)+IF($I$9&lt;$J$9,1,0)+IF($K$9&lt;$L$9,1,0)+IF($M$9&lt;$N$9,1,0)+IF($M$4&gt;$N$4,1,0)+IF($M$5&gt;$N$5,1,0)+IF($M$6&gt;$N$6,1,0)+IF($M$7&gt;$N$7,1,0)+IF($M$8&gt;$N$8,1,0)+IF($M$9&gt;$N$9,1,0))/2</f>
        <v>0</v>
      </c>
      <c r="V8" s="121">
        <f>($C$9+$E$9+$G$9+$I$9+$K$9+$M$9+$N$4+$N$5+$N$6+$N$7+$N$8+$N$9)/2</f>
        <v>0</v>
      </c>
      <c r="W8" s="121">
        <f>($D$9+$F$9+$H$9+$J$9+$L$9+$N$9+$M$4+$M$5+$M$6+$M$7+$M$8+$M$9)/2</f>
        <v>0</v>
      </c>
      <c r="X8" s="122">
        <f t="shared" si="1"/>
        <v>0</v>
      </c>
      <c r="Y8" s="123">
        <f t="shared" si="2"/>
        <v>0</v>
      </c>
    </row>
    <row r="9" spans="1:25" ht="33.75" customHeight="1" thickBot="1">
      <c r="A9" s="129" t="s">
        <v>29</v>
      </c>
      <c r="B9" s="130">
        <f>'[1]LC99-A SER'!B8</f>
        <v>6</v>
      </c>
      <c r="C9" s="131">
        <f>N4</f>
        <v>0</v>
      </c>
      <c r="D9" s="132">
        <f>M4</f>
        <v>0</v>
      </c>
      <c r="E9" s="133">
        <f>N5</f>
        <v>0</v>
      </c>
      <c r="F9" s="132">
        <f>M5</f>
        <v>0</v>
      </c>
      <c r="G9" s="133">
        <f>N6</f>
        <v>0</v>
      </c>
      <c r="H9" s="132">
        <f>M6</f>
        <v>0</v>
      </c>
      <c r="I9" s="133">
        <f>N7</f>
        <v>0</v>
      </c>
      <c r="J9" s="132">
        <f>M7</f>
        <v>0</v>
      </c>
      <c r="K9" s="133">
        <f>N8</f>
        <v>0</v>
      </c>
      <c r="L9" s="134">
        <f>M8</f>
        <v>0</v>
      </c>
      <c r="M9" s="135"/>
      <c r="N9" s="136"/>
      <c r="P9" s="137" t="s">
        <v>29</v>
      </c>
      <c r="Q9" s="130" t="str">
        <f>$B$5</f>
        <v>Debrecen SC-SI  1</v>
      </c>
      <c r="R9" s="138">
        <f t="shared" si="0"/>
        <v>3</v>
      </c>
      <c r="S9" s="139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3</v>
      </c>
      <c r="T9" s="139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9" s="140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0</v>
      </c>
      <c r="V9" s="141">
        <f>($C$5+$E$5+$G$5+$I$5+$K$5+$M$5+$F$4+$F$5+$F$6+$F$7+$F$8+$F$9)/2</f>
        <v>69</v>
      </c>
      <c r="W9" s="141">
        <f>($D$5+$F$5+$H$5+$J$5+$L$5+$N$5+$E$4+$E$5+$E$6+$E$7+$E$8+$E$9)/2</f>
        <v>30</v>
      </c>
      <c r="X9" s="142">
        <f t="shared" si="1"/>
        <v>39</v>
      </c>
      <c r="Y9" s="143">
        <f t="shared" si="2"/>
        <v>6</v>
      </c>
    </row>
    <row r="10" spans="3:25" ht="33.75" customHeight="1" thickTop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Q10" s="145"/>
      <c r="R10" s="146">
        <f aca="true" t="shared" si="3" ref="R10:Y10">SUM(R4:R9)</f>
        <v>12</v>
      </c>
      <c r="S10" s="146">
        <f t="shared" si="3"/>
        <v>6</v>
      </c>
      <c r="T10" s="146">
        <f t="shared" si="3"/>
        <v>0</v>
      </c>
      <c r="U10" s="146">
        <f t="shared" si="3"/>
        <v>6</v>
      </c>
      <c r="V10" s="147">
        <f t="shared" si="3"/>
        <v>171</v>
      </c>
      <c r="W10" s="146">
        <f t="shared" si="3"/>
        <v>171</v>
      </c>
      <c r="X10" s="147">
        <f t="shared" si="3"/>
        <v>0</v>
      </c>
      <c r="Y10" s="148">
        <f t="shared" si="3"/>
        <v>12</v>
      </c>
    </row>
    <row r="11" ht="16.5" thickBot="1"/>
    <row r="12" spans="16:25" ht="16.5" thickBot="1">
      <c r="P12" s="4" t="s">
        <v>13</v>
      </c>
      <c r="Q12" s="5" t="s">
        <v>14</v>
      </c>
      <c r="R12" s="28" t="s">
        <v>15</v>
      </c>
      <c r="S12" s="149" t="s">
        <v>16</v>
      </c>
      <c r="T12" s="150" t="s">
        <v>17</v>
      </c>
      <c r="U12" s="151" t="s">
        <v>18</v>
      </c>
      <c r="V12" s="152" t="s">
        <v>19</v>
      </c>
      <c r="W12" s="150" t="s">
        <v>20</v>
      </c>
      <c r="X12" s="151" t="s">
        <v>21</v>
      </c>
      <c r="Y12" s="153" t="s">
        <v>22</v>
      </c>
    </row>
    <row r="13" spans="16:25" ht="18">
      <c r="P13" s="154" t="s">
        <v>23</v>
      </c>
      <c r="Q13" s="155" t="str">
        <f>$B$5</f>
        <v>Debrecen SC-SI  1</v>
      </c>
      <c r="R13" s="15">
        <f>S13+T13+U13</f>
        <v>3</v>
      </c>
      <c r="S13" s="156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3</v>
      </c>
      <c r="T13" s="157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13" s="17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0</v>
      </c>
      <c r="V13" s="158">
        <f>($C$5+$E$5+$G$5+$I$5+$K$5+$M$5+$F$4+$F$5+$F$6+$F$7+$F$8+$F$9)/2</f>
        <v>69</v>
      </c>
      <c r="W13" s="18">
        <f>($D$5+$F$5+$H$5+$J$5+$L$5+$N$5+$E$4+$E$5+$E$6+$E$7+$E$8+$E$9)/2</f>
        <v>30</v>
      </c>
      <c r="X13" s="19">
        <f>V13-W13</f>
        <v>39</v>
      </c>
      <c r="Y13" s="159">
        <f>(S13*2)+(T13*1)</f>
        <v>6</v>
      </c>
    </row>
    <row r="14" spans="16:25" ht="18">
      <c r="P14" s="160" t="s">
        <v>24</v>
      </c>
      <c r="Q14" s="161" t="str">
        <f>$B$8</f>
        <v>Postás SE</v>
      </c>
      <c r="R14" s="118">
        <f>S14+T14+U14</f>
        <v>3</v>
      </c>
      <c r="S14" s="162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2</v>
      </c>
      <c r="T14" s="163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14" s="120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1</v>
      </c>
      <c r="V14" s="164">
        <f>($C$8+$E$8+$G$8+$I$8+$K$8+$M$8+$L$4+$L$5+$L$6+$L$7+$L$8+$L$9)/2</f>
        <v>52</v>
      </c>
      <c r="W14" s="121">
        <f>($D$8+$F$8+$H$8+$J$8+$L$8+$N$8+$K$4+$K$5+$K$6+$K$7+$K$8+$K$9)/2</f>
        <v>45</v>
      </c>
      <c r="X14" s="122">
        <f>V14-W14</f>
        <v>7</v>
      </c>
      <c r="Y14" s="165">
        <f>(S14*2)+(T14*1)</f>
        <v>4</v>
      </c>
    </row>
    <row r="15" spans="16:25" ht="18">
      <c r="P15" s="160" t="s">
        <v>25</v>
      </c>
      <c r="Q15" s="161" t="str">
        <f>$B$7</f>
        <v>Gézengúz UKC-Kalocsa</v>
      </c>
      <c r="R15" s="118">
        <f>S15+T15+U15</f>
        <v>3</v>
      </c>
      <c r="S15" s="162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15" s="163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15" s="120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15" s="164">
        <f>($C$7+$E$7+$G$7+$I$7+$K$7+$M$7+$J$4+$J$5+$J$6+$J$7+$J$8+$J$9)/2</f>
        <v>28</v>
      </c>
      <c r="W15" s="121">
        <f>($D$7+$F$7+$H$7+$J$7+$L$7+$N$7+$I$4+$I$5+$I$6+$I$7+$I$8+$I$9)/2</f>
        <v>52</v>
      </c>
      <c r="X15" s="122">
        <f>V15-W15</f>
        <v>-24</v>
      </c>
      <c r="Y15" s="165">
        <f>(S15*2)+(T15*1)</f>
        <v>2</v>
      </c>
    </row>
    <row r="16" spans="16:25" ht="18.75" thickBot="1">
      <c r="P16" s="166" t="s">
        <v>26</v>
      </c>
      <c r="Q16" s="167" t="str">
        <f>$B$6</f>
        <v>Főnix ISE Gödöllő</v>
      </c>
      <c r="R16" s="168">
        <f>S16+T16+U16</f>
        <v>3</v>
      </c>
      <c r="S16" s="169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0</v>
      </c>
      <c r="T16" s="170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16" s="171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3</v>
      </c>
      <c r="V16" s="172">
        <f>($C$6+$E$6+$G$6+$I$6+$K$6+$M$6+$H$4+$H$5+$H$6+$H$7+$H$8+$H$9)/2</f>
        <v>22</v>
      </c>
      <c r="W16" s="173">
        <f>($D$6+$F$6+$H$6+$J$6+$L$6+$N$6+$G$4+$G$5+$G$6+$G$7+$G$8+$G$9)/2</f>
        <v>44</v>
      </c>
      <c r="X16" s="174">
        <f>V16-W16</f>
        <v>-22</v>
      </c>
      <c r="Y16" s="175">
        <f>(S16*2)+(T16*1)</f>
        <v>0</v>
      </c>
    </row>
  </sheetData>
  <sheetProtection/>
  <mergeCells count="6">
    <mergeCell ref="M3:N3"/>
    <mergeCell ref="C3:D3"/>
    <mergeCell ref="E3:F3"/>
    <mergeCell ref="G3:H3"/>
    <mergeCell ref="I3:J3"/>
    <mergeCell ref="K3:L3"/>
  </mergeCells>
  <conditionalFormatting sqref="C4:N9">
    <cfRule type="cellIs" priority="4" dxfId="12" operator="greaterThan" stopIfTrue="1">
      <formula>0</formula>
    </cfRule>
  </conditionalFormatting>
  <conditionalFormatting sqref="R10">
    <cfRule type="cellIs" priority="3" dxfId="13" operator="notEqual" stopIfTrue="1">
      <formula>$Y$10</formula>
    </cfRule>
  </conditionalFormatting>
  <conditionalFormatting sqref="V10">
    <cfRule type="cellIs" priority="2" dxfId="13" operator="notEqual" stopIfTrue="1">
      <formula>$W$10</formula>
    </cfRule>
  </conditionalFormatting>
  <conditionalFormatting sqref="X10">
    <cfRule type="cellIs" priority="1" dxfId="14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0">
      <selection activeCell="C21" sqref="C21"/>
    </sheetView>
  </sheetViews>
  <sheetFormatPr defaultColWidth="9.140625" defaultRowHeight="15"/>
  <cols>
    <col min="2" max="2" width="33.57421875" style="0" customWidth="1"/>
    <col min="3" max="3" width="33.8515625" style="0" customWidth="1"/>
    <col min="4" max="5" width="8.7109375" style="0" customWidth="1"/>
    <col min="6" max="7" width="6.7109375" style="0" customWidth="1"/>
  </cols>
  <sheetData>
    <row r="1" spans="1:6" ht="15.75">
      <c r="A1" s="40" t="s">
        <v>27</v>
      </c>
      <c r="B1" s="41" t="s">
        <v>14</v>
      </c>
      <c r="F1" s="42"/>
    </row>
    <row r="2" spans="1:6" ht="5.25" customHeight="1">
      <c r="A2" s="43"/>
      <c r="F2" s="42"/>
    </row>
    <row r="3" spans="1:6" ht="24" customHeight="1">
      <c r="A3" s="43" t="s">
        <v>23</v>
      </c>
      <c r="B3" s="176">
        <v>1</v>
      </c>
      <c r="F3" s="42"/>
    </row>
    <row r="4" spans="1:6" ht="24" customHeight="1">
      <c r="A4" s="43" t="s">
        <v>24</v>
      </c>
      <c r="B4" s="235" t="s">
        <v>90</v>
      </c>
      <c r="F4" s="42"/>
    </row>
    <row r="5" spans="1:6" ht="24" customHeight="1">
      <c r="A5" s="43" t="s">
        <v>25</v>
      </c>
      <c r="B5" s="235" t="s">
        <v>92</v>
      </c>
      <c r="F5" s="42"/>
    </row>
    <row r="6" spans="1:6" ht="24" customHeight="1">
      <c r="A6" s="43" t="s">
        <v>26</v>
      </c>
      <c r="B6" s="235" t="s">
        <v>10</v>
      </c>
      <c r="C6" s="45"/>
      <c r="F6" s="42"/>
    </row>
    <row r="7" spans="1:6" ht="24" customHeight="1">
      <c r="A7" s="43" t="s">
        <v>28</v>
      </c>
      <c r="B7" s="235" t="s">
        <v>96</v>
      </c>
      <c r="F7" s="42"/>
    </row>
    <row r="8" spans="1:6" ht="24" customHeight="1">
      <c r="A8" s="43" t="s">
        <v>29</v>
      </c>
      <c r="B8" s="45">
        <v>6</v>
      </c>
      <c r="F8" s="42"/>
    </row>
    <row r="9" spans="1:6" ht="11.25" customHeight="1" thickBot="1">
      <c r="A9" s="43"/>
      <c r="F9" s="42"/>
    </row>
    <row r="10" spans="1:7" ht="21" customHeight="1">
      <c r="A10" s="46" t="s">
        <v>30</v>
      </c>
      <c r="B10" s="322" t="s">
        <v>31</v>
      </c>
      <c r="C10" s="323"/>
      <c r="D10" s="324" t="s">
        <v>32</v>
      </c>
      <c r="E10" s="325"/>
      <c r="F10" s="328" t="s">
        <v>33</v>
      </c>
      <c r="G10" s="329"/>
    </row>
    <row r="11" spans="1:7" ht="21" customHeight="1" thickBot="1">
      <c r="A11" s="47" t="s">
        <v>34</v>
      </c>
      <c r="B11" s="48" t="s">
        <v>35</v>
      </c>
      <c r="C11" s="48" t="s">
        <v>36</v>
      </c>
      <c r="D11" s="326"/>
      <c r="E11" s="327"/>
      <c r="F11" s="330"/>
      <c r="G11" s="331"/>
    </row>
    <row r="12" spans="1:6" s="50" customFormat="1" ht="21" customHeight="1" thickBot="1">
      <c r="A12" s="49" t="s">
        <v>37</v>
      </c>
      <c r="B12" s="49"/>
      <c r="F12" s="51"/>
    </row>
    <row r="13" spans="1:8" s="57" customFormat="1" ht="21" customHeight="1">
      <c r="A13" s="52" t="s">
        <v>38</v>
      </c>
      <c r="B13" s="177" t="str">
        <f>B6</f>
        <v>Kecel Kézilabda Club</v>
      </c>
      <c r="C13" s="177" t="str">
        <f>B4</f>
        <v>Békéscsaba DKSE</v>
      </c>
      <c r="D13" s="53">
        <v>16</v>
      </c>
      <c r="E13" s="54">
        <v>23</v>
      </c>
      <c r="F13" s="203"/>
      <c r="G13" s="204"/>
      <c r="H13" s="205"/>
    </row>
    <row r="14" spans="1:8" s="57" customFormat="1" ht="21" customHeight="1">
      <c r="A14" s="58" t="s">
        <v>39</v>
      </c>
      <c r="B14" s="178" t="str">
        <f>B7</f>
        <v>Balmazújváros UKE </v>
      </c>
      <c r="C14" s="178" t="str">
        <f>B5</f>
        <v>Debrecen SC-SI 2 </v>
      </c>
      <c r="D14" s="59">
        <v>24</v>
      </c>
      <c r="E14" s="60">
        <v>15</v>
      </c>
      <c r="F14" s="206"/>
      <c r="G14" s="207"/>
      <c r="H14" s="205"/>
    </row>
    <row r="15" spans="1:8" s="57" customFormat="1" ht="21" customHeight="1" thickBot="1">
      <c r="A15" s="61" t="s">
        <v>40</v>
      </c>
      <c r="B15" s="62">
        <f>B3</f>
        <v>1</v>
      </c>
      <c r="C15" s="62">
        <f>B8</f>
        <v>6</v>
      </c>
      <c r="D15" s="63"/>
      <c r="E15" s="62"/>
      <c r="F15" s="208"/>
      <c r="G15" s="209"/>
      <c r="H15" s="205"/>
    </row>
    <row r="16" spans="1:8" s="50" customFormat="1" ht="21" customHeight="1" thickBot="1">
      <c r="A16" s="64" t="s">
        <v>41</v>
      </c>
      <c r="B16" s="65"/>
      <c r="C16" s="66"/>
      <c r="D16" s="67"/>
      <c r="E16" s="66"/>
      <c r="F16" s="210"/>
      <c r="G16" s="211"/>
      <c r="H16" s="211"/>
    </row>
    <row r="17" spans="1:8" s="57" customFormat="1" ht="21" customHeight="1">
      <c r="A17" s="52" t="s">
        <v>42</v>
      </c>
      <c r="B17" s="177" t="str">
        <f>B5</f>
        <v>Debrecen SC-SI 2 </v>
      </c>
      <c r="C17" s="177" t="str">
        <f>B6</f>
        <v>Kecel Kézilabda Club</v>
      </c>
      <c r="D17" s="53">
        <v>11</v>
      </c>
      <c r="E17" s="54">
        <v>22</v>
      </c>
      <c r="F17" s="203"/>
      <c r="G17" s="204"/>
      <c r="H17" s="205"/>
    </row>
    <row r="18" spans="1:8" s="57" customFormat="1" ht="21" customHeight="1">
      <c r="A18" s="58" t="s">
        <v>43</v>
      </c>
      <c r="B18" s="60" t="str">
        <f>B7</f>
        <v>Balmazújváros UKE </v>
      </c>
      <c r="C18" s="60">
        <f>B3</f>
        <v>1</v>
      </c>
      <c r="D18" s="59"/>
      <c r="E18" s="60"/>
      <c r="F18" s="206"/>
      <c r="G18" s="207"/>
      <c r="H18" s="205"/>
    </row>
    <row r="19" spans="1:8" s="57" customFormat="1" ht="21" customHeight="1" thickBot="1">
      <c r="A19" s="61" t="s">
        <v>44</v>
      </c>
      <c r="B19" s="62">
        <f>B8</f>
        <v>6</v>
      </c>
      <c r="C19" s="62" t="str">
        <f>B4</f>
        <v>Békéscsaba DKSE</v>
      </c>
      <c r="D19" s="63"/>
      <c r="E19" s="62"/>
      <c r="F19" s="208"/>
      <c r="G19" s="209"/>
      <c r="H19" s="205"/>
    </row>
    <row r="20" spans="1:8" s="50" customFormat="1" ht="21" customHeight="1" thickBot="1">
      <c r="A20" s="64" t="s">
        <v>45</v>
      </c>
      <c r="B20" s="65"/>
      <c r="C20" s="66"/>
      <c r="D20" s="67"/>
      <c r="E20" s="66"/>
      <c r="F20" s="210"/>
      <c r="G20" s="211"/>
      <c r="H20" s="211"/>
    </row>
    <row r="21" spans="1:8" s="57" customFormat="1" ht="21" customHeight="1">
      <c r="A21" s="52" t="s">
        <v>46</v>
      </c>
      <c r="B21" s="226" t="str">
        <f>B4</f>
        <v>Békéscsaba DKSE</v>
      </c>
      <c r="C21" s="226" t="str">
        <f>B5</f>
        <v>Debrecen SC-SI 2 </v>
      </c>
      <c r="D21" s="53">
        <v>34</v>
      </c>
      <c r="E21" s="54">
        <v>7</v>
      </c>
      <c r="F21" s="55"/>
      <c r="G21" s="56"/>
      <c r="H21" s="213">
        <v>1</v>
      </c>
    </row>
    <row r="22" spans="1:8" s="57" customFormat="1" ht="21" customHeight="1">
      <c r="A22" s="58" t="s">
        <v>47</v>
      </c>
      <c r="B22" s="60">
        <f>B8</f>
        <v>6</v>
      </c>
      <c r="C22" s="60" t="str">
        <f>B7</f>
        <v>Balmazújváros UKE </v>
      </c>
      <c r="D22" s="59"/>
      <c r="E22" s="60"/>
      <c r="F22" s="206"/>
      <c r="G22" s="207"/>
      <c r="H22" s="205"/>
    </row>
    <row r="23" spans="1:8" s="57" customFormat="1" ht="21" customHeight="1" thickBot="1">
      <c r="A23" s="61" t="s">
        <v>48</v>
      </c>
      <c r="B23" s="62">
        <f>B3</f>
        <v>1</v>
      </c>
      <c r="C23" s="62" t="str">
        <f>B6</f>
        <v>Kecel Kézilabda Club</v>
      </c>
      <c r="D23" s="63"/>
      <c r="E23" s="62"/>
      <c r="F23" s="208"/>
      <c r="G23" s="209"/>
      <c r="H23" s="205"/>
    </row>
    <row r="24" spans="1:8" s="73" customFormat="1" ht="18.75" thickBot="1">
      <c r="A24" s="64" t="s">
        <v>49</v>
      </c>
      <c r="B24" s="65"/>
      <c r="C24" s="71"/>
      <c r="D24" s="72"/>
      <c r="E24" s="72"/>
      <c r="F24" s="212"/>
      <c r="G24" s="212"/>
      <c r="H24" s="212"/>
    </row>
    <row r="25" spans="1:8" s="57" customFormat="1" ht="21" customHeight="1">
      <c r="A25" s="52" t="s">
        <v>50</v>
      </c>
      <c r="B25" s="177" t="str">
        <f>B7</f>
        <v>Balmazújváros UKE </v>
      </c>
      <c r="C25" s="177" t="str">
        <f>B4</f>
        <v>Békéscsaba DKSE</v>
      </c>
      <c r="D25" s="53">
        <v>24</v>
      </c>
      <c r="E25" s="54">
        <v>16</v>
      </c>
      <c r="F25" s="203"/>
      <c r="G25" s="204"/>
      <c r="H25" s="205"/>
    </row>
    <row r="26" spans="1:8" s="57" customFormat="1" ht="21" customHeight="1">
      <c r="A26" s="58" t="s">
        <v>51</v>
      </c>
      <c r="B26" s="60" t="str">
        <f>B5</f>
        <v>Debrecen SC-SI 2 </v>
      </c>
      <c r="C26" s="60">
        <f>B3</f>
        <v>1</v>
      </c>
      <c r="D26" s="59"/>
      <c r="E26" s="60"/>
      <c r="F26" s="206"/>
      <c r="G26" s="207"/>
      <c r="H26" s="205"/>
    </row>
    <row r="27" spans="1:8" s="57" customFormat="1" ht="21" customHeight="1" thickBot="1">
      <c r="A27" s="61" t="s">
        <v>52</v>
      </c>
      <c r="B27" s="62" t="str">
        <f>B6</f>
        <v>Kecel Kézilabda Club</v>
      </c>
      <c r="C27" s="62">
        <f>B8</f>
        <v>6</v>
      </c>
      <c r="D27" s="63"/>
      <c r="E27" s="62"/>
      <c r="F27" s="208"/>
      <c r="G27" s="209"/>
      <c r="H27" s="205"/>
    </row>
    <row r="28" spans="1:8" s="73" customFormat="1" ht="18.75" thickBot="1">
      <c r="A28" s="64" t="s">
        <v>53</v>
      </c>
      <c r="B28" s="65"/>
      <c r="C28" s="71"/>
      <c r="D28" s="72"/>
      <c r="E28" s="72"/>
      <c r="F28" s="212"/>
      <c r="G28" s="212"/>
      <c r="H28" s="212"/>
    </row>
    <row r="29" spans="1:8" s="57" customFormat="1" ht="21" customHeight="1">
      <c r="A29" s="52" t="s">
        <v>54</v>
      </c>
      <c r="B29" s="226" t="str">
        <f>B6</f>
        <v>Kecel Kézilabda Club</v>
      </c>
      <c r="C29" s="226" t="str">
        <f>B7</f>
        <v>Balmazújváros UKE </v>
      </c>
      <c r="D29" s="53">
        <v>14</v>
      </c>
      <c r="E29" s="54">
        <v>21</v>
      </c>
      <c r="F29" s="218"/>
      <c r="G29" s="219"/>
      <c r="H29" s="213">
        <v>2</v>
      </c>
    </row>
    <row r="30" spans="1:8" s="57" customFormat="1" ht="21" customHeight="1">
      <c r="A30" s="58" t="s">
        <v>55</v>
      </c>
      <c r="B30" s="60" t="str">
        <f>B5</f>
        <v>Debrecen SC-SI 2 </v>
      </c>
      <c r="C30" s="60">
        <f>B8</f>
        <v>6</v>
      </c>
      <c r="D30" s="59"/>
      <c r="E30" s="60"/>
      <c r="F30" s="206"/>
      <c r="G30" s="207"/>
      <c r="H30" s="205"/>
    </row>
    <row r="31" spans="1:8" s="57" customFormat="1" ht="21" customHeight="1" thickBot="1">
      <c r="A31" s="61" t="s">
        <v>56</v>
      </c>
      <c r="B31" s="62">
        <f>B3</f>
        <v>1</v>
      </c>
      <c r="C31" s="62" t="str">
        <f>B4</f>
        <v>Békéscsaba DKSE</v>
      </c>
      <c r="D31" s="63"/>
      <c r="E31" s="62"/>
      <c r="F31" s="208"/>
      <c r="G31" s="209"/>
      <c r="H31" s="205"/>
    </row>
    <row r="32" spans="2:3" ht="15">
      <c r="B32" s="74"/>
      <c r="C32" s="74"/>
    </row>
    <row r="33" spans="2:3" ht="15">
      <c r="B33" s="74"/>
      <c r="C33" s="74"/>
    </row>
    <row r="34" spans="2:3" ht="15">
      <c r="B34" s="74"/>
      <c r="C34" s="74"/>
    </row>
    <row r="35" spans="2:3" ht="15">
      <c r="B35" s="74"/>
      <c r="C35" s="74"/>
    </row>
    <row r="36" spans="2:3" ht="15">
      <c r="B36" s="74"/>
      <c r="C36" s="74"/>
    </row>
    <row r="37" spans="2:3" ht="15">
      <c r="B37" s="74"/>
      <c r="C37" s="74"/>
    </row>
    <row r="38" spans="2:3" ht="15">
      <c r="B38" s="74"/>
      <c r="C38" s="74"/>
    </row>
    <row r="39" spans="2:3" ht="15">
      <c r="B39" s="74"/>
      <c r="C39" s="74"/>
    </row>
  </sheetData>
  <sheetProtection/>
  <mergeCells count="3">
    <mergeCell ref="B10:C10"/>
    <mergeCell ref="D10:E11"/>
    <mergeCell ref="F10:G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7">
      <selection activeCell="Q12" sqref="Q12:Y16"/>
    </sheetView>
  </sheetViews>
  <sheetFormatPr defaultColWidth="9.140625" defaultRowHeight="15"/>
  <cols>
    <col min="1" max="1" width="3.7109375" style="75" customWidth="1"/>
    <col min="2" max="2" width="23.7109375" style="76" customWidth="1"/>
    <col min="3" max="14" width="4.421875" style="0" customWidth="1"/>
    <col min="15" max="15" width="2.57421875" style="0" customWidth="1"/>
    <col min="16" max="16" width="6.140625" style="43" customWidth="1"/>
    <col min="17" max="17" width="26.140625" style="0" customWidth="1"/>
    <col min="18" max="18" width="5.00390625" style="0" customWidth="1"/>
    <col min="19" max="21" width="4.7109375" style="0" customWidth="1"/>
    <col min="22" max="22" width="6.7109375" style="0" customWidth="1"/>
    <col min="23" max="23" width="6.00390625" style="0" customWidth="1"/>
    <col min="24" max="24" width="5.28125" style="0" customWidth="1"/>
    <col min="25" max="25" width="5.421875" style="77" customWidth="1"/>
  </cols>
  <sheetData>
    <row r="1" ht="66" customHeight="1"/>
    <row r="2" spans="1:25" s="50" customFormat="1" ht="25.5" customHeight="1" thickBot="1">
      <c r="A2" s="75"/>
      <c r="B2" s="75"/>
      <c r="C2" s="78" t="s">
        <v>57</v>
      </c>
      <c r="D2" s="78"/>
      <c r="E2" s="78"/>
      <c r="F2" s="78"/>
      <c r="G2" s="78"/>
      <c r="H2" s="78"/>
      <c r="I2" s="78"/>
      <c r="J2" s="75"/>
      <c r="K2" s="75"/>
      <c r="L2" s="75"/>
      <c r="M2" s="75"/>
      <c r="N2" s="75"/>
      <c r="O2" s="75"/>
      <c r="P2" s="79"/>
      <c r="R2" s="78" t="s">
        <v>58</v>
      </c>
      <c r="S2" s="78"/>
      <c r="T2" s="78"/>
      <c r="U2" s="78"/>
      <c r="V2" s="78"/>
      <c r="Y2" s="77"/>
    </row>
    <row r="3" spans="1:25" s="76" customFormat="1" ht="141.75" customHeight="1" thickBot="1" thickTop="1">
      <c r="A3" s="80"/>
      <c r="B3" s="81" t="s">
        <v>59</v>
      </c>
      <c r="C3" s="334">
        <f>$B$4</f>
        <v>1</v>
      </c>
      <c r="D3" s="335"/>
      <c r="E3" s="336" t="str">
        <f>$B$5</f>
        <v>Békéscsaba DKSE</v>
      </c>
      <c r="F3" s="337"/>
      <c r="G3" s="336" t="str">
        <f>$B$6</f>
        <v>Debrecen SC-SI 2 </v>
      </c>
      <c r="H3" s="337"/>
      <c r="I3" s="336" t="str">
        <f>$B$7</f>
        <v>Kecel Kézilabda Club</v>
      </c>
      <c r="J3" s="337"/>
      <c r="K3" s="336" t="str">
        <f>$B$8</f>
        <v>Balmazújváros UKE </v>
      </c>
      <c r="L3" s="337"/>
      <c r="M3" s="332">
        <f>$B$9</f>
        <v>6</v>
      </c>
      <c r="N3" s="333"/>
      <c r="O3" s="82"/>
      <c r="P3" s="83"/>
      <c r="Q3" s="84" t="s">
        <v>59</v>
      </c>
      <c r="R3" s="85" t="s">
        <v>60</v>
      </c>
      <c r="S3" s="86" t="s">
        <v>61</v>
      </c>
      <c r="T3" s="86" t="s">
        <v>62</v>
      </c>
      <c r="U3" s="87" t="s">
        <v>63</v>
      </c>
      <c r="V3" s="88" t="s">
        <v>64</v>
      </c>
      <c r="W3" s="89" t="s">
        <v>65</v>
      </c>
      <c r="X3" s="90" t="s">
        <v>66</v>
      </c>
      <c r="Y3" s="91" t="s">
        <v>67</v>
      </c>
    </row>
    <row r="4" spans="1:25" ht="31.5" customHeight="1" thickBot="1">
      <c r="A4" s="92" t="s">
        <v>23</v>
      </c>
      <c r="B4" s="93">
        <f>'[1]LC99-B SER'!B3</f>
        <v>1</v>
      </c>
      <c r="C4" s="94"/>
      <c r="D4" s="95"/>
      <c r="E4" s="96">
        <f>'FE2004-B SER'!D31</f>
        <v>0</v>
      </c>
      <c r="F4" s="97">
        <f>'FE2004-B SER'!E31</f>
        <v>0</v>
      </c>
      <c r="G4" s="98">
        <f>'FE2004-B SER'!E26</f>
        <v>0</v>
      </c>
      <c r="H4" s="99">
        <f>'FE2004-B SER'!D26</f>
        <v>0</v>
      </c>
      <c r="I4" s="98">
        <f>'FE2004-B SER'!D23</f>
        <v>0</v>
      </c>
      <c r="J4" s="100">
        <f>'FE2004-B SER'!E23</f>
        <v>0</v>
      </c>
      <c r="K4" s="101">
        <f>'FE2004-B SER'!E18</f>
        <v>0</v>
      </c>
      <c r="L4" s="102">
        <f>'FE2004-B SER'!D18</f>
        <v>0</v>
      </c>
      <c r="M4" s="103">
        <f>'FE2004-B SER'!D15</f>
        <v>0</v>
      </c>
      <c r="N4" s="104">
        <f>'FE2004-B SER'!E15</f>
        <v>0</v>
      </c>
      <c r="P4" s="105" t="s">
        <v>23</v>
      </c>
      <c r="Q4" s="106" t="str">
        <f>$B$8</f>
        <v>Balmazújváros UKE </v>
      </c>
      <c r="R4" s="15">
        <f aca="true" t="shared" si="0" ref="R4:R9">S4+T4+U4</f>
        <v>3</v>
      </c>
      <c r="S4" s="16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3</v>
      </c>
      <c r="T4" s="16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4" s="17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0</v>
      </c>
      <c r="V4" s="18">
        <f>($C$8+$E$8+$G$8+$I$8+$K$8+$M$8+$L$4+$L$5+$L$6+$L$7+$L$8+$L$9)/2</f>
        <v>69</v>
      </c>
      <c r="W4" s="18">
        <f>($D$8+$F$8+$H$8+$J$8+$L$8+$N$8+$K$4+$K$5+$K$6+$K$7+$K$8+$K$9)/2</f>
        <v>45</v>
      </c>
      <c r="X4" s="19">
        <f aca="true" t="shared" si="1" ref="X4:X9">V4-W4</f>
        <v>24</v>
      </c>
      <c r="Y4" s="20">
        <f aca="true" t="shared" si="2" ref="Y4:Y9">(S4*2)+(T4*1)</f>
        <v>6</v>
      </c>
    </row>
    <row r="5" spans="1:25" ht="31.5" customHeight="1" thickBot="1">
      <c r="A5" s="107" t="s">
        <v>24</v>
      </c>
      <c r="B5" s="108" t="str">
        <f>'FE2004-B SER'!B4</f>
        <v>Békéscsaba DKSE</v>
      </c>
      <c r="C5" s="109">
        <f>F4</f>
        <v>0</v>
      </c>
      <c r="D5" s="97">
        <f>E4</f>
        <v>0</v>
      </c>
      <c r="E5" s="110"/>
      <c r="F5" s="95"/>
      <c r="G5" s="111">
        <f>'FE2004-B SER'!D21</f>
        <v>34</v>
      </c>
      <c r="H5" s="112">
        <f>'FE2004-B SER'!E21</f>
        <v>7</v>
      </c>
      <c r="I5" s="111">
        <f>'FE2004-B SER'!E13</f>
        <v>23</v>
      </c>
      <c r="J5" s="113">
        <f>'FE2004-B SER'!D13</f>
        <v>16</v>
      </c>
      <c r="K5" s="114">
        <f>'FE2004-B SER'!E25</f>
        <v>16</v>
      </c>
      <c r="L5" s="112">
        <f>'FE2004-B SER'!D25</f>
        <v>24</v>
      </c>
      <c r="M5" s="115">
        <f>'FE2004-B SER'!D27</f>
        <v>0</v>
      </c>
      <c r="N5" s="115">
        <f>'FE2004-B SER'!E27</f>
        <v>0</v>
      </c>
      <c r="P5" s="116" t="s">
        <v>24</v>
      </c>
      <c r="Q5" s="117">
        <f>$B$4</f>
        <v>1</v>
      </c>
      <c r="R5" s="118">
        <f t="shared" si="0"/>
        <v>0</v>
      </c>
      <c r="S5" s="119">
        <f>(IF($C$4&gt;$D$4,1,0)+IF($E$4&gt;$F$4,1,0)+IF($G$4&gt;$H$4,1,0)+IF($I$4&gt;$J$4,1,0)+IF($K$4&gt;$L$4,1,0)+IF($M$4&gt;$N$4,1,0)+IF(($D$4&gt;$C$4),1,0)+IF(($D$5&gt;$C$5),1,0)+IF(($D$6&gt;$C$6),1,0)+IF(($D$7&gt;$C$7),1,0)+IF(($D$8&gt;$C$8),1,0)+IF(($D$9&gt;$C$9),1,0))/2</f>
        <v>0</v>
      </c>
      <c r="T5" s="119">
        <f>(IF(($C$4+$D$4&gt;0)*($C$4=$D$4),1,0)+IF(($E$4+$F$4&gt;0)*($E$4=$F$4),1,0)+IF(($G$4+$H$4&gt;0)*($G$4=$H$4),1,0)+IF(($I$4+$J$4&gt;0)*($I$4=$J$4),1,0)+IF(($K$4+$L$4&gt;0)*($K$4=$L$4),1,0)+IF(($M$4+$N$4&gt;0)*($M$4=$N$4),1,0)+IF(($C$4+$D$4&gt;0)*($C$4=$D$4),1,0)+IF(($C$5+$D$5&gt;0)*($C$5=$D$5),1,0)+IF(($C$6+$D$6&gt;0)*($C$6=$D$6),1,0)+IF(($C$7+$D$7&gt;0)*($C$7=$D$7),1,0)+IF(($C$8+$D$8&gt;0)*($C$8=$D$8),1,0)+IF(($C$9+$D$9&gt;0)*($C$9=$D$9),1,0))/2</f>
        <v>0</v>
      </c>
      <c r="U5" s="120">
        <f>(IF($C$4&lt;$D$4,1,0)+IF($E$4&lt;$F$4,1,0)+IF($G$4&lt;$H$4,1,0)+IF($I$4&lt;$J$4,1,0)+IF($K$4&lt;$L$4,1,0)+IF($M$4&lt;$N$4,1,0)+IF($C$4&gt;$D$4,1,0)+IF($C$5&gt;$D$5,1,0)+IF($C$6&gt;$D$6,1,0)+IF($C$7&gt;$D$7,1,0)+IF($C$8&gt;$D$8,1,0)+IF($C$9&gt;$D$9,1,0))/2</f>
        <v>0</v>
      </c>
      <c r="V5" s="121">
        <f>($C$4+$E$4+$G$4+$I$4+$K$4+$M$4+$D$4+$D$5+$D$6+$D$7+$D$8+$D$9)/2</f>
        <v>0</v>
      </c>
      <c r="W5" s="121">
        <f>($D$4+$F$4+$H$4+$J$4+$L$4+$N$4+$C$4+$C$5+$C$6+$C$7+$C$8+$C$9)/2</f>
        <v>0</v>
      </c>
      <c r="X5" s="122">
        <f t="shared" si="1"/>
        <v>0</v>
      </c>
      <c r="Y5" s="123">
        <f t="shared" si="2"/>
        <v>0</v>
      </c>
    </row>
    <row r="6" spans="1:25" ht="31.5" customHeight="1" thickBot="1">
      <c r="A6" s="124" t="s">
        <v>25</v>
      </c>
      <c r="B6" s="108" t="str">
        <f>'FE2004-B SER'!B5</f>
        <v>Debrecen SC-SI 2 </v>
      </c>
      <c r="C6" s="109">
        <f>H4</f>
        <v>0</v>
      </c>
      <c r="D6" s="97">
        <f>G4</f>
        <v>0</v>
      </c>
      <c r="E6" s="96">
        <f>H5</f>
        <v>7</v>
      </c>
      <c r="F6" s="97">
        <f>G5</f>
        <v>34</v>
      </c>
      <c r="G6" s="110"/>
      <c r="H6" s="95"/>
      <c r="I6" s="96">
        <f>'FE2004-B SER'!D17</f>
        <v>11</v>
      </c>
      <c r="J6" s="96">
        <f>'FE2004-B SER'!E17</f>
        <v>22</v>
      </c>
      <c r="K6" s="125">
        <f>'FE2004-B SER'!E14</f>
        <v>15</v>
      </c>
      <c r="L6" s="97">
        <f>'FE2004-B SER'!D14</f>
        <v>24</v>
      </c>
      <c r="M6" s="115">
        <f>'FE2004-B SER'!D30</f>
        <v>0</v>
      </c>
      <c r="N6" s="115">
        <f>'FE2004-B SER'!E30</f>
        <v>0</v>
      </c>
      <c r="P6" s="116" t="s">
        <v>25</v>
      </c>
      <c r="Q6" s="117" t="str">
        <f>$B$6</f>
        <v>Debrecen SC-SI 2 </v>
      </c>
      <c r="R6" s="118">
        <f t="shared" si="0"/>
        <v>3</v>
      </c>
      <c r="S6" s="119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0</v>
      </c>
      <c r="T6" s="119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6" s="120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3</v>
      </c>
      <c r="V6" s="121">
        <f>($C$6+$E$6+$G$6+$I$6+$K$6+$M$6+$H$4+$H$5+$H$6+$H$7+$H$8+$H$9)/2</f>
        <v>33</v>
      </c>
      <c r="W6" s="121">
        <f>($D$6+$F$6+$H$6+$J$6+$L$6+$N$6+$G$4+$G$5+$G$6+$G$7+$G$8+$G$9)/2</f>
        <v>80</v>
      </c>
      <c r="X6" s="122">
        <f t="shared" si="1"/>
        <v>-47</v>
      </c>
      <c r="Y6" s="123">
        <f t="shared" si="2"/>
        <v>0</v>
      </c>
    </row>
    <row r="7" spans="1:25" ht="31.5" customHeight="1" thickBot="1">
      <c r="A7" s="126" t="s">
        <v>26</v>
      </c>
      <c r="B7" s="108" t="str">
        <f>'FE2004-B SER'!B6</f>
        <v>Kecel Kézilabda Club</v>
      </c>
      <c r="C7" s="127">
        <f>J4</f>
        <v>0</v>
      </c>
      <c r="D7" s="99">
        <f>I4</f>
        <v>0</v>
      </c>
      <c r="E7" s="98">
        <f>J5</f>
        <v>16</v>
      </c>
      <c r="F7" s="99">
        <f>I5</f>
        <v>23</v>
      </c>
      <c r="G7" s="98">
        <f>J6</f>
        <v>22</v>
      </c>
      <c r="H7" s="99">
        <f>I6</f>
        <v>11</v>
      </c>
      <c r="I7" s="110"/>
      <c r="J7" s="95"/>
      <c r="K7" s="115">
        <f>'FE2004-B SER'!D29</f>
        <v>14</v>
      </c>
      <c r="L7" s="97">
        <f>'FE2004-B SER'!E29</f>
        <v>21</v>
      </c>
      <c r="M7" s="115">
        <f>'FE2004-B SER'!E19</f>
        <v>0</v>
      </c>
      <c r="N7" s="128">
        <f>'FE2004-B SER'!D19</f>
        <v>0</v>
      </c>
      <c r="P7" s="116" t="s">
        <v>26</v>
      </c>
      <c r="Q7" s="117" t="str">
        <f>$B$7</f>
        <v>Kecel Kézilabda Club</v>
      </c>
      <c r="R7" s="118">
        <f t="shared" si="0"/>
        <v>3</v>
      </c>
      <c r="S7" s="119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7" s="119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7" s="120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7" s="121">
        <f>($C$7+$E$7+$G$7+$I$7+$K$7+$M$7+$J$4+$J$5+$J$6+$J$7+$J$8+$J$9)/2</f>
        <v>52</v>
      </c>
      <c r="W7" s="121">
        <f>($D$7+$F$7+$H$7+$J$7+$L$7+$N$7+$I$4+$I$5+$I$6+$I$7+$I$8+$I$9)/2</f>
        <v>55</v>
      </c>
      <c r="X7" s="122">
        <f t="shared" si="1"/>
        <v>-3</v>
      </c>
      <c r="Y7" s="123">
        <f t="shared" si="2"/>
        <v>2</v>
      </c>
    </row>
    <row r="8" spans="1:25" ht="33.75" customHeight="1" thickBot="1">
      <c r="A8" s="126" t="s">
        <v>28</v>
      </c>
      <c r="B8" s="108" t="str">
        <f>'FE2004-B SER'!B7</f>
        <v>Balmazújváros UKE </v>
      </c>
      <c r="C8" s="114">
        <f>L4</f>
        <v>0</v>
      </c>
      <c r="D8" s="112">
        <f>K4</f>
        <v>0</v>
      </c>
      <c r="E8" s="103">
        <f>L5</f>
        <v>24</v>
      </c>
      <c r="F8" s="112">
        <f>K5</f>
        <v>16</v>
      </c>
      <c r="G8" s="103">
        <f>L6</f>
        <v>24</v>
      </c>
      <c r="H8" s="112">
        <f>K6</f>
        <v>15</v>
      </c>
      <c r="I8" s="115">
        <f>L7</f>
        <v>21</v>
      </c>
      <c r="J8" s="97">
        <f>K7</f>
        <v>14</v>
      </c>
      <c r="K8" s="110"/>
      <c r="L8" s="95"/>
      <c r="M8" s="115">
        <f>'FE2004-B SER'!E22</f>
        <v>0</v>
      </c>
      <c r="N8" s="128">
        <f>'FE2004-B SER'!D22</f>
        <v>0</v>
      </c>
      <c r="P8" s="116" t="s">
        <v>28</v>
      </c>
      <c r="Q8" s="117">
        <f>$B$9</f>
        <v>6</v>
      </c>
      <c r="R8" s="118">
        <f t="shared" si="0"/>
        <v>0</v>
      </c>
      <c r="S8" s="119">
        <f>(IF($C$9&gt;$D$9,1,0)+IF($E$9&gt;$F$9,1,0)+IF($G$9&gt;$H$9,1,0)+IF($I$9&gt;$J$9,1,0)+IF($K$9&gt;$L$9,1,0)+IF($M$9&gt;$N$9,1,0)+IF(($N$4&gt;$M$4),1,0)+IF(($N$5&gt;$M$5),1,0)+IF(($N$6&gt;$M$6),1,0)+IF(($N$7&gt;$M$7),1,0)+IF(($N$8&gt;$M$8),1,0)+IF(($N$9&gt;$M$9),1,0))/2</f>
        <v>0</v>
      </c>
      <c r="T8" s="119">
        <f>(IF(($C$9+$D$9&gt;0)*($C$9=$D$9),1,0)+IF(($E$9+$F$9&gt;0)*($E$9=$F$9),1,0)+IF(($G$9+$H$9&gt;0)*($G$9=$H$9),1,0)+IF(($I$9+$J$9&gt;0)*($I$9=$J$9),1,0)+IF(($K$9+$L$9&gt;0)*($K$9=$L$9),1,0)+IF(($M$9+$N$9&gt;0)*($M$9=$N$9),1,0)+IF(($M$4+$N$4&gt;0)*($M$4=$N$4),1,0)+IF(($M$5+$N$5&gt;0)*($M$5=$N$5),1,0)+IF(($M$6+$N$6&gt;0)*($M$6=$N$6),1,0)+IF(($M$7+$N$7&gt;0)*($M$7=$N$7),1,0)+IF(($M$8+$N$8&gt;0)*($M$8=$N$8),1,0)+IF(($M$9+$N$9&gt;0)*($M$9=$N$9),1,0))/2</f>
        <v>0</v>
      </c>
      <c r="U8" s="120">
        <f>(IF($C$9&lt;$D$9,1,0)+IF($E$9&lt;$F$9,1,0)+IF($G$9&lt;$H$9,1,0)+IF($I$9&lt;$J$9,1,0)+IF($K$9&lt;$L$9,1,0)+IF($M$9&lt;$N$9,1,0)+IF($M$4&gt;$N$4,1,0)+IF($M$5&gt;$N$5,1,0)+IF($M$6&gt;$N$6,1,0)+IF($M$7&gt;$N$7,1,0)+IF($M$8&gt;$N$8,1,0)+IF($M$9&gt;$N$9,1,0))/2</f>
        <v>0</v>
      </c>
      <c r="V8" s="121">
        <f>($C$9+$E$9+$G$9+$I$9+$K$9+$M$9+$N$4+$N$5+$N$6+$N$7+$N$8+$N$9)/2</f>
        <v>0</v>
      </c>
      <c r="W8" s="121">
        <f>($D$9+$F$9+$H$9+$J$9+$L$9+$N$9+$M$4+$M$5+$M$6+$M$7+$M$8+$M$9)/2</f>
        <v>0</v>
      </c>
      <c r="X8" s="122">
        <f t="shared" si="1"/>
        <v>0</v>
      </c>
      <c r="Y8" s="123">
        <f t="shared" si="2"/>
        <v>0</v>
      </c>
    </row>
    <row r="9" spans="1:25" ht="33.75" customHeight="1" thickBot="1">
      <c r="A9" s="129" t="s">
        <v>29</v>
      </c>
      <c r="B9" s="130">
        <f>'[1]LC99-B SER'!B8</f>
        <v>6</v>
      </c>
      <c r="C9" s="131">
        <f>N4</f>
        <v>0</v>
      </c>
      <c r="D9" s="132">
        <f>M4</f>
        <v>0</v>
      </c>
      <c r="E9" s="133">
        <f>N5</f>
        <v>0</v>
      </c>
      <c r="F9" s="132">
        <f>M5</f>
        <v>0</v>
      </c>
      <c r="G9" s="133">
        <f>N6</f>
        <v>0</v>
      </c>
      <c r="H9" s="132">
        <f>M6</f>
        <v>0</v>
      </c>
      <c r="I9" s="133">
        <f>N7</f>
        <v>0</v>
      </c>
      <c r="J9" s="132">
        <f>M7</f>
        <v>0</v>
      </c>
      <c r="K9" s="133">
        <f>N8</f>
        <v>0</v>
      </c>
      <c r="L9" s="134">
        <f>M8</f>
        <v>0</v>
      </c>
      <c r="M9" s="135"/>
      <c r="N9" s="136"/>
      <c r="P9" s="137" t="s">
        <v>29</v>
      </c>
      <c r="Q9" s="130" t="str">
        <f>$B$5</f>
        <v>Békéscsaba DKSE</v>
      </c>
      <c r="R9" s="138">
        <f t="shared" si="0"/>
        <v>3</v>
      </c>
      <c r="S9" s="139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2</v>
      </c>
      <c r="T9" s="139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9" s="140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1</v>
      </c>
      <c r="V9" s="141">
        <f>($C$5+$E$5+$G$5+$I$5+$K$5+$M$5+$F$4+$F$5+$F$6+$F$7+$F$8+$F$9)/2</f>
        <v>73</v>
      </c>
      <c r="W9" s="141">
        <f>($D$5+$F$5+$H$5+$J$5+$L$5+$N$5+$E$4+$E$5+$E$6+$E$7+$E$8+$E$9)/2</f>
        <v>47</v>
      </c>
      <c r="X9" s="142">
        <f t="shared" si="1"/>
        <v>26</v>
      </c>
      <c r="Y9" s="143">
        <f t="shared" si="2"/>
        <v>4</v>
      </c>
    </row>
    <row r="10" spans="3:25" ht="33.75" customHeight="1" thickTop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Q10" s="145"/>
      <c r="R10" s="146">
        <f aca="true" t="shared" si="3" ref="R10:Y10">SUM(R4:R9)</f>
        <v>12</v>
      </c>
      <c r="S10" s="146">
        <f t="shared" si="3"/>
        <v>6</v>
      </c>
      <c r="T10" s="146">
        <f t="shared" si="3"/>
        <v>0</v>
      </c>
      <c r="U10" s="146">
        <f t="shared" si="3"/>
        <v>6</v>
      </c>
      <c r="V10" s="147">
        <f t="shared" si="3"/>
        <v>227</v>
      </c>
      <c r="W10" s="146">
        <f t="shared" si="3"/>
        <v>227</v>
      </c>
      <c r="X10" s="147">
        <f t="shared" si="3"/>
        <v>0</v>
      </c>
      <c r="Y10" s="148">
        <f t="shared" si="3"/>
        <v>12</v>
      </c>
    </row>
    <row r="11" ht="16.5" thickBot="1"/>
    <row r="12" spans="16:25" ht="16.5" thickBot="1">
      <c r="P12" s="4" t="s">
        <v>13</v>
      </c>
      <c r="Q12" s="5" t="s">
        <v>14</v>
      </c>
      <c r="R12" s="28" t="s">
        <v>15</v>
      </c>
      <c r="S12" s="152" t="s">
        <v>16</v>
      </c>
      <c r="T12" s="150" t="s">
        <v>17</v>
      </c>
      <c r="U12" s="179" t="s">
        <v>18</v>
      </c>
      <c r="V12" s="149" t="s">
        <v>19</v>
      </c>
      <c r="W12" s="150" t="s">
        <v>20</v>
      </c>
      <c r="X12" s="151" t="s">
        <v>21</v>
      </c>
      <c r="Y12" s="153" t="s">
        <v>22</v>
      </c>
    </row>
    <row r="13" spans="16:25" ht="18">
      <c r="P13" s="105" t="s">
        <v>23</v>
      </c>
      <c r="Q13" s="14" t="str">
        <f>$B$8</f>
        <v>Balmazújváros UKE </v>
      </c>
      <c r="R13" s="15">
        <f>S13+T13+U13</f>
        <v>3</v>
      </c>
      <c r="S13" s="16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3</v>
      </c>
      <c r="T13" s="16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13" s="17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0</v>
      </c>
      <c r="V13" s="18">
        <f>($C$8+$E$8+$G$8+$I$8+$K$8+$M$8+$L$4+$L$5+$L$6+$L$7+$L$8+$L$9)/2</f>
        <v>69</v>
      </c>
      <c r="W13" s="18">
        <f>($D$8+$F$8+$H$8+$J$8+$L$8+$N$8+$K$4+$K$5+$K$6+$K$7+$K$8+$K$9)/2</f>
        <v>45</v>
      </c>
      <c r="X13" s="19">
        <f>V13-W13</f>
        <v>24</v>
      </c>
      <c r="Y13" s="20">
        <f>(S13*2)+(T13*1)</f>
        <v>6</v>
      </c>
    </row>
    <row r="14" spans="16:25" ht="18">
      <c r="P14" s="116" t="s">
        <v>24</v>
      </c>
      <c r="Q14" s="180" t="str">
        <f>$B$5</f>
        <v>Békéscsaba DKSE</v>
      </c>
      <c r="R14" s="118">
        <f>S14+T14+U14</f>
        <v>3</v>
      </c>
      <c r="S14" s="119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2</v>
      </c>
      <c r="T14" s="119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14" s="120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1</v>
      </c>
      <c r="V14" s="121">
        <f>($C$5+$E$5+$G$5+$I$5+$K$5+$M$5+$F$4+$F$5+$F$6+$F$7+$F$8+$F$9)/2</f>
        <v>73</v>
      </c>
      <c r="W14" s="121">
        <f>($D$5+$F$5+$H$5+$J$5+$L$5+$N$5+$E$4+$E$5+$E$6+$E$7+$E$8+$E$9)/2</f>
        <v>47</v>
      </c>
      <c r="X14" s="122">
        <f>V14-W14</f>
        <v>26</v>
      </c>
      <c r="Y14" s="123">
        <f>(S14*2)+(T14*1)</f>
        <v>4</v>
      </c>
    </row>
    <row r="15" spans="16:25" ht="18">
      <c r="P15" s="116" t="s">
        <v>25</v>
      </c>
      <c r="Q15" s="180" t="str">
        <f>$B$7</f>
        <v>Kecel Kézilabda Club</v>
      </c>
      <c r="R15" s="118">
        <f>S15+T15+U15</f>
        <v>3</v>
      </c>
      <c r="S15" s="119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15" s="119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15" s="120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15" s="121">
        <f>($C$7+$E$7+$G$7+$I$7+$K$7+$M$7+$J$4+$J$5+$J$6+$J$7+$J$8+$J$9)/2</f>
        <v>52</v>
      </c>
      <c r="W15" s="121">
        <f>($D$7+$F$7+$H$7+$J$7+$L$7+$N$7+$I$4+$I$5+$I$6+$I$7+$I$8+$I$9)/2</f>
        <v>55</v>
      </c>
      <c r="X15" s="122">
        <f>V15-W15</f>
        <v>-3</v>
      </c>
      <c r="Y15" s="123">
        <f>(S15*2)+(T15*1)</f>
        <v>2</v>
      </c>
    </row>
    <row r="16" spans="16:25" ht="18">
      <c r="P16" s="181" t="s">
        <v>26</v>
      </c>
      <c r="Q16" s="182" t="str">
        <f>$B$6</f>
        <v>Debrecen SC-SI 2 </v>
      </c>
      <c r="R16" s="168">
        <f>S16+T16+U16</f>
        <v>3</v>
      </c>
      <c r="S16" s="183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0</v>
      </c>
      <c r="T16" s="183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16" s="184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3</v>
      </c>
      <c r="V16" s="185">
        <f>($C$6+$E$6+$G$6+$I$6+$K$6+$M$6+$H$4+$H$5+$H$6+$H$7+$H$8+$H$9)/2</f>
        <v>33</v>
      </c>
      <c r="W16" s="185">
        <f>($D$6+$F$6+$H$6+$J$6+$L$6+$N$6+$G$4+$G$5+$G$6+$G$7+$G$8+$G$9)/2</f>
        <v>80</v>
      </c>
      <c r="X16" s="186">
        <f>V16-W16</f>
        <v>-47</v>
      </c>
      <c r="Y16" s="187">
        <f>(S16*2)+(T16*1)</f>
        <v>0</v>
      </c>
    </row>
  </sheetData>
  <sheetProtection/>
  <mergeCells count="6">
    <mergeCell ref="M3:N3"/>
    <mergeCell ref="C3:D3"/>
    <mergeCell ref="E3:F3"/>
    <mergeCell ref="G3:H3"/>
    <mergeCell ref="I3:J3"/>
    <mergeCell ref="K3:L3"/>
  </mergeCells>
  <conditionalFormatting sqref="C4:N9">
    <cfRule type="cellIs" priority="4" dxfId="12" operator="greaterThan" stopIfTrue="1">
      <formula>0</formula>
    </cfRule>
  </conditionalFormatting>
  <conditionalFormatting sqref="R10">
    <cfRule type="cellIs" priority="3" dxfId="13" operator="notEqual" stopIfTrue="1">
      <formula>$Y$10</formula>
    </cfRule>
  </conditionalFormatting>
  <conditionalFormatting sqref="V10">
    <cfRule type="cellIs" priority="2" dxfId="13" operator="notEqual" stopIfTrue="1">
      <formula>$W$10</formula>
    </cfRule>
  </conditionalFormatting>
  <conditionalFormatting sqref="X10">
    <cfRule type="cellIs" priority="1" dxfId="14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0">
      <selection activeCell="I21" sqref="I21"/>
    </sheetView>
  </sheetViews>
  <sheetFormatPr defaultColWidth="9.140625" defaultRowHeight="15"/>
  <cols>
    <col min="2" max="2" width="33.57421875" style="0" customWidth="1"/>
    <col min="3" max="3" width="33.8515625" style="0" customWidth="1"/>
    <col min="4" max="5" width="8.7109375" style="0" customWidth="1"/>
    <col min="6" max="7" width="6.7109375" style="0" customWidth="1"/>
  </cols>
  <sheetData>
    <row r="1" spans="1:6" ht="15.75">
      <c r="A1" s="40" t="s">
        <v>27</v>
      </c>
      <c r="B1" s="41" t="s">
        <v>14</v>
      </c>
      <c r="F1" s="42"/>
    </row>
    <row r="2" spans="1:6" ht="5.25" customHeight="1">
      <c r="A2" s="43"/>
      <c r="F2" s="42"/>
    </row>
    <row r="3" spans="1:6" ht="24" customHeight="1">
      <c r="A3" s="43" t="s">
        <v>23</v>
      </c>
      <c r="B3" s="176">
        <v>1</v>
      </c>
      <c r="F3" s="42"/>
    </row>
    <row r="4" spans="1:6" ht="24" customHeight="1">
      <c r="A4" s="43" t="s">
        <v>24</v>
      </c>
      <c r="B4" s="235" t="s">
        <v>83</v>
      </c>
      <c r="F4" s="42"/>
    </row>
    <row r="5" spans="1:6" ht="24" customHeight="1">
      <c r="A5" s="43" t="s">
        <v>25</v>
      </c>
      <c r="B5" s="235" t="s">
        <v>93</v>
      </c>
      <c r="F5" s="42"/>
    </row>
    <row r="6" spans="1:6" ht="24" customHeight="1">
      <c r="A6" s="43" t="s">
        <v>26</v>
      </c>
      <c r="B6" s="235" t="s">
        <v>94</v>
      </c>
      <c r="C6" s="45"/>
      <c r="F6" s="42"/>
    </row>
    <row r="7" spans="1:6" ht="24" customHeight="1">
      <c r="A7" s="43" t="s">
        <v>28</v>
      </c>
      <c r="B7" s="235" t="s">
        <v>97</v>
      </c>
      <c r="F7" s="42"/>
    </row>
    <row r="8" spans="1:6" ht="24" customHeight="1">
      <c r="A8" s="43" t="s">
        <v>29</v>
      </c>
      <c r="B8" s="45">
        <v>6</v>
      </c>
      <c r="F8" s="42"/>
    </row>
    <row r="9" spans="1:6" ht="11.25" customHeight="1" thickBot="1">
      <c r="A9" s="43"/>
      <c r="F9" s="42"/>
    </row>
    <row r="10" spans="1:7" ht="21" customHeight="1">
      <c r="A10" s="46" t="s">
        <v>30</v>
      </c>
      <c r="B10" s="322" t="s">
        <v>31</v>
      </c>
      <c r="C10" s="323"/>
      <c r="D10" s="324" t="s">
        <v>32</v>
      </c>
      <c r="E10" s="325"/>
      <c r="F10" s="328" t="s">
        <v>33</v>
      </c>
      <c r="G10" s="329"/>
    </row>
    <row r="11" spans="1:7" ht="21" customHeight="1" thickBot="1">
      <c r="A11" s="47" t="s">
        <v>34</v>
      </c>
      <c r="B11" s="48" t="s">
        <v>35</v>
      </c>
      <c r="C11" s="48" t="s">
        <v>36</v>
      </c>
      <c r="D11" s="326"/>
      <c r="E11" s="327"/>
      <c r="F11" s="330"/>
      <c r="G11" s="331"/>
    </row>
    <row r="12" spans="1:6" s="50" customFormat="1" ht="21" customHeight="1" thickBot="1">
      <c r="A12" s="49" t="s">
        <v>37</v>
      </c>
      <c r="B12" s="49"/>
      <c r="F12" s="51"/>
    </row>
    <row r="13" spans="1:8" s="57" customFormat="1" ht="21" customHeight="1">
      <c r="A13" s="52" t="s">
        <v>38</v>
      </c>
      <c r="B13" s="220" t="str">
        <f>B6</f>
        <v>Zrínyi M. Bp.</v>
      </c>
      <c r="C13" s="220" t="str">
        <f>B4</f>
        <v>Békési FKC</v>
      </c>
      <c r="D13" s="53">
        <v>17</v>
      </c>
      <c r="E13" s="54">
        <v>27</v>
      </c>
      <c r="F13" s="203"/>
      <c r="G13" s="204"/>
      <c r="H13" s="213"/>
    </row>
    <row r="14" spans="1:8" s="57" customFormat="1" ht="21" customHeight="1">
      <c r="A14" s="58" t="s">
        <v>39</v>
      </c>
      <c r="B14" s="225" t="str">
        <f>B7</f>
        <v>Balmazújváros UKE Varga Zs</v>
      </c>
      <c r="C14" s="225" t="str">
        <f>B5</f>
        <v>Beszterce DSE Salgótarján</v>
      </c>
      <c r="D14" s="59">
        <v>5</v>
      </c>
      <c r="E14" s="60">
        <v>27</v>
      </c>
      <c r="F14" s="188"/>
      <c r="G14" s="189"/>
      <c r="H14" s="213">
        <v>1</v>
      </c>
    </row>
    <row r="15" spans="1:8" s="57" customFormat="1" ht="21" customHeight="1" thickBot="1">
      <c r="A15" s="61" t="s">
        <v>40</v>
      </c>
      <c r="B15" s="222">
        <f>B3</f>
        <v>1</v>
      </c>
      <c r="C15" s="222">
        <f>B8</f>
        <v>6</v>
      </c>
      <c r="D15" s="63"/>
      <c r="E15" s="62"/>
      <c r="F15" s="208"/>
      <c r="G15" s="209"/>
      <c r="H15" s="213"/>
    </row>
    <row r="16" spans="1:8" s="50" customFormat="1" ht="21" customHeight="1" thickBot="1">
      <c r="A16" s="64" t="s">
        <v>41</v>
      </c>
      <c r="B16" s="223"/>
      <c r="C16" s="224"/>
      <c r="D16" s="67"/>
      <c r="E16" s="66"/>
      <c r="F16" s="210"/>
      <c r="G16" s="211"/>
      <c r="H16" s="214"/>
    </row>
    <row r="17" spans="1:8" s="57" customFormat="1" ht="21" customHeight="1">
      <c r="A17" s="52" t="s">
        <v>42</v>
      </c>
      <c r="B17" s="220" t="str">
        <f>B5</f>
        <v>Beszterce DSE Salgótarján</v>
      </c>
      <c r="C17" s="220" t="str">
        <f>B6</f>
        <v>Zrínyi M. Bp.</v>
      </c>
      <c r="D17" s="53">
        <v>26</v>
      </c>
      <c r="E17" s="54">
        <v>5</v>
      </c>
      <c r="F17" s="203"/>
      <c r="G17" s="204"/>
      <c r="H17" s="213"/>
    </row>
    <row r="18" spans="1:8" s="57" customFormat="1" ht="21" customHeight="1">
      <c r="A18" s="58" t="s">
        <v>43</v>
      </c>
      <c r="B18" s="221" t="str">
        <f>B7</f>
        <v>Balmazújváros UKE Varga Zs</v>
      </c>
      <c r="C18" s="221">
        <f>B3</f>
        <v>1</v>
      </c>
      <c r="D18" s="59"/>
      <c r="E18" s="60"/>
      <c r="F18" s="206"/>
      <c r="G18" s="207"/>
      <c r="H18" s="213"/>
    </row>
    <row r="19" spans="1:8" s="57" customFormat="1" ht="21" customHeight="1" thickBot="1">
      <c r="A19" s="61" t="s">
        <v>44</v>
      </c>
      <c r="B19" s="222">
        <f>B8</f>
        <v>6</v>
      </c>
      <c r="C19" s="222" t="str">
        <f>B4</f>
        <v>Békési FKC</v>
      </c>
      <c r="D19" s="63"/>
      <c r="E19" s="62"/>
      <c r="F19" s="208"/>
      <c r="G19" s="209"/>
      <c r="H19" s="213"/>
    </row>
    <row r="20" spans="1:8" s="50" customFormat="1" ht="21" customHeight="1" thickBot="1">
      <c r="A20" s="64" t="s">
        <v>45</v>
      </c>
      <c r="B20" s="223"/>
      <c r="C20" s="224"/>
      <c r="D20" s="67"/>
      <c r="E20" s="66"/>
      <c r="F20" s="210"/>
      <c r="G20" s="211"/>
      <c r="H20" s="214"/>
    </row>
    <row r="21" spans="1:8" s="57" customFormat="1" ht="21" customHeight="1">
      <c r="A21" s="52" t="s">
        <v>46</v>
      </c>
      <c r="B21" s="220" t="str">
        <f>B4</f>
        <v>Békési FKC</v>
      </c>
      <c r="C21" s="220" t="str">
        <f>B5</f>
        <v>Beszterce DSE Salgótarján</v>
      </c>
      <c r="D21" s="53">
        <v>7</v>
      </c>
      <c r="E21" s="54">
        <v>17</v>
      </c>
      <c r="F21" s="203"/>
      <c r="G21" s="204"/>
      <c r="H21" s="213"/>
    </row>
    <row r="22" spans="1:8" s="57" customFormat="1" ht="21" customHeight="1">
      <c r="A22" s="58" t="s">
        <v>47</v>
      </c>
      <c r="B22" s="221">
        <f>B8</f>
        <v>6</v>
      </c>
      <c r="C22" s="221" t="str">
        <f>B7</f>
        <v>Balmazújváros UKE Varga Zs</v>
      </c>
      <c r="D22" s="59"/>
      <c r="E22" s="60"/>
      <c r="F22" s="206"/>
      <c r="G22" s="207"/>
      <c r="H22" s="213"/>
    </row>
    <row r="23" spans="1:8" s="57" customFormat="1" ht="21" customHeight="1" thickBot="1">
      <c r="A23" s="61" t="s">
        <v>48</v>
      </c>
      <c r="B23" s="222">
        <f>B3</f>
        <v>1</v>
      </c>
      <c r="C23" s="222" t="str">
        <f>B6</f>
        <v>Zrínyi M. Bp.</v>
      </c>
      <c r="D23" s="63"/>
      <c r="E23" s="62"/>
      <c r="F23" s="208"/>
      <c r="G23" s="209"/>
      <c r="H23" s="213"/>
    </row>
    <row r="24" spans="1:8" s="73" customFormat="1" ht="18.75" thickBot="1">
      <c r="A24" s="64" t="s">
        <v>49</v>
      </c>
      <c r="B24" s="223"/>
      <c r="C24" s="211"/>
      <c r="D24" s="72"/>
      <c r="E24" s="72"/>
      <c r="F24" s="212"/>
      <c r="G24" s="212"/>
      <c r="H24" s="214"/>
    </row>
    <row r="25" spans="1:8" s="57" customFormat="1" ht="21" customHeight="1">
      <c r="A25" s="52" t="s">
        <v>50</v>
      </c>
      <c r="B25" s="220" t="str">
        <f>B7</f>
        <v>Balmazújváros UKE Varga Zs</v>
      </c>
      <c r="C25" s="220" t="str">
        <f>B4</f>
        <v>Békési FKC</v>
      </c>
      <c r="D25" s="53">
        <v>4</v>
      </c>
      <c r="E25" s="54">
        <v>14</v>
      </c>
      <c r="F25" s="203"/>
      <c r="G25" s="204"/>
      <c r="H25" s="213"/>
    </row>
    <row r="26" spans="1:8" s="57" customFormat="1" ht="21" customHeight="1">
      <c r="A26" s="58" t="s">
        <v>51</v>
      </c>
      <c r="B26" s="221" t="str">
        <f>B5</f>
        <v>Beszterce DSE Salgótarján</v>
      </c>
      <c r="C26" s="221">
        <f>B3</f>
        <v>1</v>
      </c>
      <c r="D26" s="59"/>
      <c r="E26" s="60"/>
      <c r="F26" s="206"/>
      <c r="G26" s="207"/>
      <c r="H26" s="213"/>
    </row>
    <row r="27" spans="1:8" s="57" customFormat="1" ht="21" customHeight="1" thickBot="1">
      <c r="A27" s="61" t="s">
        <v>52</v>
      </c>
      <c r="B27" s="222" t="str">
        <f>B6</f>
        <v>Zrínyi M. Bp.</v>
      </c>
      <c r="C27" s="222">
        <f>B8</f>
        <v>6</v>
      </c>
      <c r="D27" s="63"/>
      <c r="E27" s="62"/>
      <c r="F27" s="208"/>
      <c r="G27" s="209"/>
      <c r="H27" s="213"/>
    </row>
    <row r="28" spans="1:8" s="73" customFormat="1" ht="18.75" thickBot="1">
      <c r="A28" s="64" t="s">
        <v>53</v>
      </c>
      <c r="B28" s="223"/>
      <c r="C28" s="211"/>
      <c r="D28" s="72"/>
      <c r="E28" s="72"/>
      <c r="F28" s="212"/>
      <c r="G28" s="212"/>
      <c r="H28" s="214"/>
    </row>
    <row r="29" spans="1:8" s="57" customFormat="1" ht="21" customHeight="1">
      <c r="A29" s="52" t="s">
        <v>54</v>
      </c>
      <c r="B29" s="220" t="str">
        <f>B6</f>
        <v>Zrínyi M. Bp.</v>
      </c>
      <c r="C29" s="220" t="str">
        <f>B7</f>
        <v>Balmazújváros UKE Varga Zs</v>
      </c>
      <c r="D29" s="53">
        <v>26</v>
      </c>
      <c r="E29" s="54">
        <v>10</v>
      </c>
      <c r="F29" s="203"/>
      <c r="G29" s="204"/>
      <c r="H29" s="213"/>
    </row>
    <row r="30" spans="1:8" s="57" customFormat="1" ht="21" customHeight="1">
      <c r="A30" s="58" t="s">
        <v>55</v>
      </c>
      <c r="B30" s="221" t="str">
        <f>B5</f>
        <v>Beszterce DSE Salgótarján</v>
      </c>
      <c r="C30" s="221">
        <f>B8</f>
        <v>6</v>
      </c>
      <c r="D30" s="59"/>
      <c r="E30" s="60"/>
      <c r="F30" s="206"/>
      <c r="G30" s="207"/>
      <c r="H30" s="213"/>
    </row>
    <row r="31" spans="1:8" s="57" customFormat="1" ht="21" customHeight="1" thickBot="1">
      <c r="A31" s="61" t="s">
        <v>56</v>
      </c>
      <c r="B31" s="62">
        <f>B3</f>
        <v>1</v>
      </c>
      <c r="C31" s="62" t="str">
        <f>B4</f>
        <v>Békési FKC</v>
      </c>
      <c r="D31" s="63"/>
      <c r="E31" s="62"/>
      <c r="F31" s="69"/>
      <c r="G31" s="70"/>
      <c r="H31" s="215"/>
    </row>
    <row r="32" spans="2:3" ht="15">
      <c r="B32" s="74"/>
      <c r="C32" s="74"/>
    </row>
    <row r="33" spans="2:3" ht="15">
      <c r="B33" s="74"/>
      <c r="C33" s="74"/>
    </row>
    <row r="34" spans="2:3" ht="15">
      <c r="B34" s="74"/>
      <c r="C34" s="74"/>
    </row>
    <row r="35" spans="2:3" ht="15">
      <c r="B35" s="74"/>
      <c r="C35" s="74"/>
    </row>
    <row r="36" spans="2:3" ht="15">
      <c r="B36" s="74"/>
      <c r="C36" s="74"/>
    </row>
    <row r="37" spans="2:3" ht="15">
      <c r="B37" s="74"/>
      <c r="C37" s="74"/>
    </row>
    <row r="38" spans="2:3" ht="15">
      <c r="B38" s="74"/>
      <c r="C38" s="74"/>
    </row>
    <row r="39" spans="2:3" ht="15">
      <c r="B39" s="74"/>
      <c r="C39" s="74"/>
    </row>
  </sheetData>
  <sheetProtection/>
  <mergeCells count="3">
    <mergeCell ref="B10:C10"/>
    <mergeCell ref="D10:E11"/>
    <mergeCell ref="F10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3.7109375" style="75" customWidth="1"/>
    <col min="2" max="2" width="23.7109375" style="76" customWidth="1"/>
    <col min="3" max="14" width="4.421875" style="0" customWidth="1"/>
    <col min="15" max="15" width="2.57421875" style="0" customWidth="1"/>
    <col min="16" max="16" width="6.140625" style="43" customWidth="1"/>
    <col min="17" max="17" width="25.28125" style="0" customWidth="1"/>
    <col min="18" max="18" width="5.00390625" style="0" customWidth="1"/>
    <col min="19" max="21" width="4.7109375" style="0" customWidth="1"/>
    <col min="22" max="22" width="6.7109375" style="0" customWidth="1"/>
    <col min="23" max="23" width="6.00390625" style="0" customWidth="1"/>
    <col min="24" max="24" width="5.28125" style="0" customWidth="1"/>
    <col min="25" max="25" width="5.421875" style="77" customWidth="1"/>
  </cols>
  <sheetData>
    <row r="1" ht="66" customHeight="1">
      <c r="F1" t="s">
        <v>68</v>
      </c>
    </row>
    <row r="2" spans="1:25" s="50" customFormat="1" ht="25.5" customHeight="1" thickBot="1">
      <c r="A2" s="75"/>
      <c r="B2" s="75"/>
      <c r="C2" s="78" t="s">
        <v>57</v>
      </c>
      <c r="D2" s="78"/>
      <c r="E2" s="78"/>
      <c r="F2" s="78"/>
      <c r="G2" s="78"/>
      <c r="H2" s="78"/>
      <c r="I2" s="78"/>
      <c r="J2" s="75"/>
      <c r="K2" s="75"/>
      <c r="L2" s="75"/>
      <c r="M2" s="75"/>
      <c r="N2" s="75"/>
      <c r="O2" s="75"/>
      <c r="P2" s="79"/>
      <c r="R2" s="78" t="s">
        <v>58</v>
      </c>
      <c r="S2" s="78"/>
      <c r="T2" s="78"/>
      <c r="U2" s="78"/>
      <c r="V2" s="78"/>
      <c r="Y2" s="77"/>
    </row>
    <row r="3" spans="1:25" s="76" customFormat="1" ht="141.75" customHeight="1" thickBot="1" thickTop="1">
      <c r="A3" s="80"/>
      <c r="B3" s="81" t="s">
        <v>59</v>
      </c>
      <c r="C3" s="334">
        <f>$B$4</f>
        <v>1</v>
      </c>
      <c r="D3" s="335"/>
      <c r="E3" s="336" t="str">
        <f>$B$5</f>
        <v>Békési FKC</v>
      </c>
      <c r="F3" s="337"/>
      <c r="G3" s="336" t="str">
        <f>$B$6</f>
        <v>Beszterce DSE Salgótarján</v>
      </c>
      <c r="H3" s="337"/>
      <c r="I3" s="336" t="str">
        <f>$B$7</f>
        <v>Zrínyi M. Bp.</v>
      </c>
      <c r="J3" s="337"/>
      <c r="K3" s="336" t="str">
        <f>$B$8</f>
        <v>Balmazújváros UKE Varga Zs</v>
      </c>
      <c r="L3" s="337"/>
      <c r="M3" s="332">
        <f>$B$9</f>
        <v>6</v>
      </c>
      <c r="N3" s="333"/>
      <c r="O3" s="82"/>
      <c r="P3" s="83"/>
      <c r="Q3" s="84" t="s">
        <v>59</v>
      </c>
      <c r="R3" s="85" t="s">
        <v>60</v>
      </c>
      <c r="S3" s="86" t="s">
        <v>61</v>
      </c>
      <c r="T3" s="86" t="s">
        <v>62</v>
      </c>
      <c r="U3" s="87" t="s">
        <v>63</v>
      </c>
      <c r="V3" s="88" t="s">
        <v>64</v>
      </c>
      <c r="W3" s="89" t="s">
        <v>65</v>
      </c>
      <c r="X3" s="90" t="s">
        <v>66</v>
      </c>
      <c r="Y3" s="91" t="s">
        <v>67</v>
      </c>
    </row>
    <row r="4" spans="1:25" ht="31.5" customHeight="1" thickBot="1">
      <c r="A4" s="92" t="s">
        <v>23</v>
      </c>
      <c r="B4" s="93">
        <f>'[1]LC99-C SER'!B3</f>
        <v>1</v>
      </c>
      <c r="C4" s="94"/>
      <c r="D4" s="95"/>
      <c r="E4" s="96">
        <f>'FE2004-C SER'!D31</f>
        <v>0</v>
      </c>
      <c r="F4" s="97">
        <f>'FE2004-C SER'!E31</f>
        <v>0</v>
      </c>
      <c r="G4" s="98">
        <f>'FE2004-C SER'!E26</f>
        <v>0</v>
      </c>
      <c r="H4" s="99">
        <f>'FE2004-C SER'!D26</f>
        <v>0</v>
      </c>
      <c r="I4" s="98">
        <f>'FE2004-C SER'!D23</f>
        <v>0</v>
      </c>
      <c r="J4" s="100">
        <f>'FE2004-C SER'!E23</f>
        <v>0</v>
      </c>
      <c r="K4" s="101">
        <f>'FE2004-C SER'!E18</f>
        <v>0</v>
      </c>
      <c r="L4" s="102">
        <f>'FE2004-C SER'!D18</f>
        <v>0</v>
      </c>
      <c r="M4" s="103">
        <f>'FE2004-C SER'!D15</f>
        <v>0</v>
      </c>
      <c r="N4" s="104">
        <f>'FE2004-C SER'!E15</f>
        <v>0</v>
      </c>
      <c r="P4" s="105" t="s">
        <v>23</v>
      </c>
      <c r="Q4" s="106" t="str">
        <f>$B$8</f>
        <v>Balmazújváros UKE Varga Zs</v>
      </c>
      <c r="R4" s="15">
        <f aca="true" t="shared" si="0" ref="R4:R9">S4+T4+U4</f>
        <v>3</v>
      </c>
      <c r="S4" s="16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0</v>
      </c>
      <c r="T4" s="16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4" s="17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3</v>
      </c>
      <c r="V4" s="18">
        <f>($C$8+$E$8+$G$8+$I$8+$K$8+$M$8+$L$4+$L$5+$L$6+$L$7+$L$8+$L$9)/2</f>
        <v>19</v>
      </c>
      <c r="W4" s="18">
        <f>($D$8+$F$8+$H$8+$J$8+$L$8+$N$8+$K$4+$K$5+$K$6+$K$7+$K$8+$K$9)/2</f>
        <v>67</v>
      </c>
      <c r="X4" s="19">
        <f aca="true" t="shared" si="1" ref="X4:X9">V4-W4</f>
        <v>-48</v>
      </c>
      <c r="Y4" s="20">
        <f aca="true" t="shared" si="2" ref="Y4:Y9">(S4*2)+(T4*1)</f>
        <v>0</v>
      </c>
    </row>
    <row r="5" spans="1:25" ht="31.5" customHeight="1" thickBot="1">
      <c r="A5" s="107" t="s">
        <v>24</v>
      </c>
      <c r="B5" s="108" t="str">
        <f>'FE2004-C SER'!B4</f>
        <v>Békési FKC</v>
      </c>
      <c r="C5" s="109">
        <f>F4</f>
        <v>0</v>
      </c>
      <c r="D5" s="97">
        <f>E4</f>
        <v>0</v>
      </c>
      <c r="E5" s="110"/>
      <c r="F5" s="95"/>
      <c r="G5" s="111">
        <f>'FE2004-C SER'!D21</f>
        <v>7</v>
      </c>
      <c r="H5" s="112">
        <f>'FE2004-C SER'!E21</f>
        <v>17</v>
      </c>
      <c r="I5" s="111">
        <f>'FE2004-C SER'!E13</f>
        <v>27</v>
      </c>
      <c r="J5" s="113">
        <f>'FE2004-C SER'!D13</f>
        <v>17</v>
      </c>
      <c r="K5" s="114">
        <f>'FE2004-C SER'!E25</f>
        <v>14</v>
      </c>
      <c r="L5" s="112">
        <f>'FE2004-C SER'!D25</f>
        <v>4</v>
      </c>
      <c r="M5" s="115">
        <f>'FE2004-C SER'!D27</f>
        <v>0</v>
      </c>
      <c r="N5" s="190">
        <f>'FE2004-C SER'!E27</f>
        <v>0</v>
      </c>
      <c r="P5" s="116" t="s">
        <v>24</v>
      </c>
      <c r="Q5" s="117">
        <f>$B$4</f>
        <v>1</v>
      </c>
      <c r="R5" s="118">
        <f t="shared" si="0"/>
        <v>0</v>
      </c>
      <c r="S5" s="119">
        <f>(IF($C$4&gt;$D$4,1,0)+IF($E$4&gt;$F$4,1,0)+IF($G$4&gt;$H$4,1,0)+IF($I$4&gt;$J$4,1,0)+IF($K$4&gt;$L$4,1,0)+IF($M$4&gt;$N$4,1,0)+IF(($D$4&gt;$C$4),1,0)+IF(($D$5&gt;$C$5),1,0)+IF(($D$6&gt;$C$6),1,0)+IF(($D$7&gt;$C$7),1,0)+IF(($D$8&gt;$C$8),1,0)+IF(($D$9&gt;$C$9),1,0))/2</f>
        <v>0</v>
      </c>
      <c r="T5" s="119">
        <f>(IF(($C$4+$D$4&gt;0)*($C$4=$D$4),1,0)+IF(($E$4+$F$4&gt;0)*($E$4=$F$4),1,0)+IF(($G$4+$H$4&gt;0)*($G$4=$H$4),1,0)+IF(($I$4+$J$4&gt;0)*($I$4=$J$4),1,0)+IF(($K$4+$L$4&gt;0)*($K$4=$L$4),1,0)+IF(($M$4+$N$4&gt;0)*($M$4=$N$4),1,0)+IF(($C$4+$D$4&gt;0)*($C$4=$D$4),1,0)+IF(($C$5+$D$5&gt;0)*($C$5=$D$5),1,0)+IF(($C$6+$D$6&gt;0)*($C$6=$D$6),1,0)+IF(($C$7+$D$7&gt;0)*($C$7=$D$7),1,0)+IF(($C$8+$D$8&gt;0)*($C$8=$D$8),1,0)+IF(($C$9+$D$9&gt;0)*($C$9=$D$9),1,0))/2</f>
        <v>0</v>
      </c>
      <c r="U5" s="120">
        <f>(IF($C$4&lt;$D$4,1,0)+IF($E$4&lt;$F$4,1,0)+IF($G$4&lt;$H$4,1,0)+IF($I$4&lt;$J$4,1,0)+IF($K$4&lt;$L$4,1,0)+IF($M$4&lt;$N$4,1,0)+IF($C$4&gt;$D$4,1,0)+IF($C$5&gt;$D$5,1,0)+IF($C$6&gt;$D$6,1,0)+IF($C$7&gt;$D$7,1,0)+IF($C$8&gt;$D$8,1,0)+IF($C$9&gt;$D$9,1,0))/2</f>
        <v>0</v>
      </c>
      <c r="V5" s="121">
        <f>($C$4+$E$4+$G$4+$I$4+$K$4+$M$4+$D$4+$D$5+$D$6+$D$7+$D$8+$D$9)/2</f>
        <v>0</v>
      </c>
      <c r="W5" s="121">
        <f>($D$4+$F$4+$H$4+$J$4+$L$4+$N$4+$C$4+$C$5+$C$6+$C$7+$C$8+$C$9)/2</f>
        <v>0</v>
      </c>
      <c r="X5" s="122">
        <f t="shared" si="1"/>
        <v>0</v>
      </c>
      <c r="Y5" s="123">
        <f t="shared" si="2"/>
        <v>0</v>
      </c>
    </row>
    <row r="6" spans="1:25" ht="31.5" customHeight="1" thickBot="1">
      <c r="A6" s="124" t="s">
        <v>25</v>
      </c>
      <c r="B6" s="108" t="str">
        <f>'FE2004-C SER'!B5</f>
        <v>Beszterce DSE Salgótarján</v>
      </c>
      <c r="C6" s="109">
        <f>H4</f>
        <v>0</v>
      </c>
      <c r="D6" s="97">
        <f>G4</f>
        <v>0</v>
      </c>
      <c r="E6" s="96">
        <f>H5</f>
        <v>17</v>
      </c>
      <c r="F6" s="97">
        <f>G5</f>
        <v>7</v>
      </c>
      <c r="G6" s="110"/>
      <c r="H6" s="95"/>
      <c r="I6" s="96">
        <f>'FE2004-C SER'!D17</f>
        <v>26</v>
      </c>
      <c r="J6" s="96">
        <f>'FE2004-C SER'!E17</f>
        <v>5</v>
      </c>
      <c r="K6" s="125">
        <f>'FE2004-C SER'!E14</f>
        <v>27</v>
      </c>
      <c r="L6" s="97">
        <f>'FE2004-C SER'!D14</f>
        <v>5</v>
      </c>
      <c r="M6" s="115">
        <f>'FE2004-C SER'!D30</f>
        <v>0</v>
      </c>
      <c r="N6" s="191">
        <f>'FE2004-C SER'!E30</f>
        <v>0</v>
      </c>
      <c r="P6" s="116" t="s">
        <v>25</v>
      </c>
      <c r="Q6" s="117" t="str">
        <f>$B$6</f>
        <v>Beszterce DSE Salgótarján</v>
      </c>
      <c r="R6" s="118">
        <f t="shared" si="0"/>
        <v>3</v>
      </c>
      <c r="S6" s="119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3</v>
      </c>
      <c r="T6" s="119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6" s="120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0</v>
      </c>
      <c r="V6" s="121">
        <f>($C$6+$E$6+$G$6+$I$6+$K$6+$M$6+$H$4+$H$5+$H$6+$H$7+$H$8+$H$9)/2</f>
        <v>70</v>
      </c>
      <c r="W6" s="121">
        <f>($D$6+$F$6+$H$6+$J$6+$L$6+$N$6+$G$4+$G$5+$G$6+$G$7+$G$8+$G$9)/2</f>
        <v>17</v>
      </c>
      <c r="X6" s="122">
        <f t="shared" si="1"/>
        <v>53</v>
      </c>
      <c r="Y6" s="123">
        <f t="shared" si="2"/>
        <v>6</v>
      </c>
    </row>
    <row r="7" spans="1:25" ht="31.5" customHeight="1" thickBot="1">
      <c r="A7" s="126" t="s">
        <v>26</v>
      </c>
      <c r="B7" s="108" t="str">
        <f>'FE2004-C SER'!B6</f>
        <v>Zrínyi M. Bp.</v>
      </c>
      <c r="C7" s="127">
        <f>J4</f>
        <v>0</v>
      </c>
      <c r="D7" s="99">
        <f>I4</f>
        <v>0</v>
      </c>
      <c r="E7" s="98">
        <f>J5</f>
        <v>17</v>
      </c>
      <c r="F7" s="99">
        <f>I5</f>
        <v>27</v>
      </c>
      <c r="G7" s="98">
        <f>J6</f>
        <v>5</v>
      </c>
      <c r="H7" s="99">
        <f>I6</f>
        <v>26</v>
      </c>
      <c r="I7" s="110"/>
      <c r="J7" s="95"/>
      <c r="K7" s="115">
        <f>'FE2004-C SER'!D29</f>
        <v>26</v>
      </c>
      <c r="L7" s="97">
        <f>'FE2004-C SER'!E29</f>
        <v>10</v>
      </c>
      <c r="M7" s="115">
        <f>'FE2004-C SER'!E19</f>
        <v>0</v>
      </c>
      <c r="N7" s="128">
        <f>'FE2004-C SER'!D19</f>
        <v>0</v>
      </c>
      <c r="P7" s="116" t="s">
        <v>26</v>
      </c>
      <c r="Q7" s="117" t="str">
        <f>$B$7</f>
        <v>Zrínyi M. Bp.</v>
      </c>
      <c r="R7" s="118">
        <f t="shared" si="0"/>
        <v>3</v>
      </c>
      <c r="S7" s="119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7" s="119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7" s="120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7" s="121">
        <f>($C$7+$E$7+$G$7+$I$7+$K$7+$M$7+$J$4+$J$5+$J$6+$J$7+$J$8+$J$9)/2</f>
        <v>48</v>
      </c>
      <c r="W7" s="121">
        <f>($D$7+$F$7+$H$7+$J$7+$L$7+$N$7+$I$4+$I$5+$I$6+$I$7+$I$8+$I$9)/2</f>
        <v>63</v>
      </c>
      <c r="X7" s="122">
        <f t="shared" si="1"/>
        <v>-15</v>
      </c>
      <c r="Y7" s="123">
        <f t="shared" si="2"/>
        <v>2</v>
      </c>
    </row>
    <row r="8" spans="1:25" ht="33.75" customHeight="1" thickBot="1">
      <c r="A8" s="126" t="s">
        <v>28</v>
      </c>
      <c r="B8" s="108" t="str">
        <f>'FE2004-C SER'!B7</f>
        <v>Balmazújváros UKE Varga Zs</v>
      </c>
      <c r="C8" s="114">
        <f>L4</f>
        <v>0</v>
      </c>
      <c r="D8" s="112">
        <f>K4</f>
        <v>0</v>
      </c>
      <c r="E8" s="103">
        <f>L5</f>
        <v>4</v>
      </c>
      <c r="F8" s="112">
        <f>K5</f>
        <v>14</v>
      </c>
      <c r="G8" s="103">
        <f>L6</f>
        <v>5</v>
      </c>
      <c r="H8" s="112">
        <f>K6</f>
        <v>27</v>
      </c>
      <c r="I8" s="115">
        <f>L7</f>
        <v>10</v>
      </c>
      <c r="J8" s="97">
        <f>K7</f>
        <v>26</v>
      </c>
      <c r="K8" s="110"/>
      <c r="L8" s="95"/>
      <c r="M8" s="115">
        <f>'FE2004-C SER'!E22</f>
        <v>0</v>
      </c>
      <c r="N8" s="128">
        <f>'FE2004-C SER'!D22</f>
        <v>0</v>
      </c>
      <c r="P8" s="116" t="s">
        <v>28</v>
      </c>
      <c r="Q8" s="117">
        <f>$B$9</f>
        <v>6</v>
      </c>
      <c r="R8" s="118">
        <f t="shared" si="0"/>
        <v>0</v>
      </c>
      <c r="S8" s="119">
        <f>(IF($C$9&gt;$D$9,1,0)+IF($E$9&gt;$F$9,1,0)+IF($G$9&gt;$H$9,1,0)+IF($I$9&gt;$J$9,1,0)+IF($K$9&gt;$L$9,1,0)+IF($M$9&gt;$N$9,1,0)+IF(($N$4&gt;$M$4),1,0)+IF(($N$5&gt;$M$5),1,0)+IF(($N$6&gt;$M$6),1,0)+IF(($N$7&gt;$M$7),1,0)+IF(($N$8&gt;$M$8),1,0)+IF(($N$9&gt;$M$9),1,0))/2</f>
        <v>0</v>
      </c>
      <c r="T8" s="119">
        <f>(IF(($C$9+$D$9&gt;0)*($C$9=$D$9),1,0)+IF(($E$9+$F$9&gt;0)*($E$9=$F$9),1,0)+IF(($G$9+$H$9&gt;0)*($G$9=$H$9),1,0)+IF(($I$9+$J$9&gt;0)*($I$9=$J$9),1,0)+IF(($K$9+$L$9&gt;0)*($K$9=$L$9),1,0)+IF(($M$9+$N$9&gt;0)*($M$9=$N$9),1,0)+IF(($M$4+$N$4&gt;0)*($M$4=$N$4),1,0)+IF(($M$5+$N$5&gt;0)*($M$5=$N$5),1,0)+IF(($M$6+$N$6&gt;0)*($M$6=$N$6),1,0)+IF(($M$7+$N$7&gt;0)*($M$7=$N$7),1,0)+IF(($M$8+$N$8&gt;0)*($M$8=$N$8),1,0)+IF(($M$9+$N$9&gt;0)*($M$9=$N$9),1,0))/2</f>
        <v>0</v>
      </c>
      <c r="U8" s="120">
        <f>(IF($C$9&lt;$D$9,1,0)+IF($E$9&lt;$F$9,1,0)+IF($G$9&lt;$H$9,1,0)+IF($I$9&lt;$J$9,1,0)+IF($K$9&lt;$L$9,1,0)+IF($M$9&lt;$N$9,1,0)+IF($M$4&gt;$N$4,1,0)+IF($M$5&gt;$N$5,1,0)+IF($M$6&gt;$N$6,1,0)+IF($M$7&gt;$N$7,1,0)+IF($M$8&gt;$N$8,1,0)+IF($M$9&gt;$N$9,1,0))/2</f>
        <v>0</v>
      </c>
      <c r="V8" s="121">
        <f>($C$9+$E$9+$G$9+$I$9+$K$9+$M$9+$N$4+$N$5+$N$6+$N$7+$N$8+$N$9)/2</f>
        <v>0</v>
      </c>
      <c r="W8" s="121">
        <f>($D$9+$F$9+$H$9+$J$9+$L$9+$N$9+$M$4+$M$5+$M$6+$M$7+$M$8+$M$9)/2</f>
        <v>0</v>
      </c>
      <c r="X8" s="122">
        <f t="shared" si="1"/>
        <v>0</v>
      </c>
      <c r="Y8" s="123">
        <f t="shared" si="2"/>
        <v>0</v>
      </c>
    </row>
    <row r="9" spans="1:25" ht="33.75" customHeight="1" thickBot="1">
      <c r="A9" s="129" t="s">
        <v>29</v>
      </c>
      <c r="B9" s="130">
        <f>'[1]LC99-C SER'!B8</f>
        <v>6</v>
      </c>
      <c r="C9" s="131">
        <f>N4</f>
        <v>0</v>
      </c>
      <c r="D9" s="132">
        <f>M4</f>
        <v>0</v>
      </c>
      <c r="E9" s="133">
        <f>N5</f>
        <v>0</v>
      </c>
      <c r="F9" s="132">
        <f>M5</f>
        <v>0</v>
      </c>
      <c r="G9" s="133">
        <f>N6</f>
        <v>0</v>
      </c>
      <c r="H9" s="132">
        <f>M6</f>
        <v>0</v>
      </c>
      <c r="I9" s="133">
        <f>N7</f>
        <v>0</v>
      </c>
      <c r="J9" s="132">
        <f>M7</f>
        <v>0</v>
      </c>
      <c r="K9" s="133">
        <f>N8</f>
        <v>0</v>
      </c>
      <c r="L9" s="134">
        <f>M8</f>
        <v>0</v>
      </c>
      <c r="M9" s="135"/>
      <c r="N9" s="136"/>
      <c r="P9" s="137" t="s">
        <v>29</v>
      </c>
      <c r="Q9" s="130" t="str">
        <f>$B$5</f>
        <v>Békési FKC</v>
      </c>
      <c r="R9" s="138">
        <f t="shared" si="0"/>
        <v>3</v>
      </c>
      <c r="S9" s="139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2</v>
      </c>
      <c r="T9" s="139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9" s="140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1</v>
      </c>
      <c r="V9" s="141">
        <f>($C$5+$E$5+$G$5+$I$5+$K$5+$M$5+$F$4+$F$5+$F$6+$F$7+$F$8+$F$9)/2</f>
        <v>48</v>
      </c>
      <c r="W9" s="141">
        <f>($D$5+$F$5+$H$5+$J$5+$L$5+$N$5+$E$4+$E$5+$E$6+$E$7+$E$8+$E$9)/2</f>
        <v>38</v>
      </c>
      <c r="X9" s="142">
        <f t="shared" si="1"/>
        <v>10</v>
      </c>
      <c r="Y9" s="143">
        <f t="shared" si="2"/>
        <v>4</v>
      </c>
    </row>
    <row r="10" spans="3:25" ht="33.75" customHeight="1" thickTop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Q10" s="145"/>
      <c r="R10" s="146">
        <f aca="true" t="shared" si="3" ref="R10:Y10">SUM(R4:R9)</f>
        <v>12</v>
      </c>
      <c r="S10" s="146">
        <f t="shared" si="3"/>
        <v>6</v>
      </c>
      <c r="T10" s="146">
        <f t="shared" si="3"/>
        <v>0</v>
      </c>
      <c r="U10" s="146">
        <f t="shared" si="3"/>
        <v>6</v>
      </c>
      <c r="V10" s="147">
        <f t="shared" si="3"/>
        <v>185</v>
      </c>
      <c r="W10" s="146">
        <f t="shared" si="3"/>
        <v>185</v>
      </c>
      <c r="X10" s="147">
        <f t="shared" si="3"/>
        <v>0</v>
      </c>
      <c r="Y10" s="148">
        <f t="shared" si="3"/>
        <v>12</v>
      </c>
    </row>
    <row r="11" ht="16.5" thickBot="1"/>
    <row r="12" spans="16:25" ht="16.5" thickBot="1">
      <c r="P12" s="4" t="s">
        <v>13</v>
      </c>
      <c r="Q12" s="5" t="s">
        <v>14</v>
      </c>
      <c r="R12" s="28" t="s">
        <v>15</v>
      </c>
      <c r="S12" s="152" t="s">
        <v>16</v>
      </c>
      <c r="T12" s="150" t="s">
        <v>17</v>
      </c>
      <c r="U12" s="179" t="s">
        <v>18</v>
      </c>
      <c r="V12" s="149" t="s">
        <v>19</v>
      </c>
      <c r="W12" s="150" t="s">
        <v>20</v>
      </c>
      <c r="X12" s="151" t="s">
        <v>21</v>
      </c>
      <c r="Y12" s="153" t="s">
        <v>22</v>
      </c>
    </row>
    <row r="13" spans="16:25" ht="18">
      <c r="P13" s="105" t="s">
        <v>23</v>
      </c>
      <c r="Q13" s="14" t="str">
        <f>$B$6</f>
        <v>Beszterce DSE Salgótarján</v>
      </c>
      <c r="R13" s="15">
        <f>S13+T13+U13</f>
        <v>3</v>
      </c>
      <c r="S13" s="16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3</v>
      </c>
      <c r="T13" s="16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13" s="17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0</v>
      </c>
      <c r="V13" s="18">
        <f>($C$6+$E$6+$G$6+$I$6+$K$6+$M$6+$H$4+$H$5+$H$6+$H$7+$H$8+$H$9)/2</f>
        <v>70</v>
      </c>
      <c r="W13" s="18">
        <f>($D$6+$F$6+$H$6+$J$6+$L$6+$N$6+$G$4+$G$5+$G$6+$G$7+$G$8+$G$9)/2</f>
        <v>17</v>
      </c>
      <c r="X13" s="19">
        <f>V13-W13</f>
        <v>53</v>
      </c>
      <c r="Y13" s="20">
        <f>(S13*2)+(T13*1)</f>
        <v>6</v>
      </c>
    </row>
    <row r="14" spans="16:25" ht="18">
      <c r="P14" s="116" t="s">
        <v>24</v>
      </c>
      <c r="Q14" s="180" t="str">
        <f>$B$5</f>
        <v>Békési FKC</v>
      </c>
      <c r="R14" s="118">
        <f>S14+T14+U14</f>
        <v>3</v>
      </c>
      <c r="S14" s="119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2</v>
      </c>
      <c r="T14" s="119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14" s="120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1</v>
      </c>
      <c r="V14" s="121">
        <f>($C$5+$E$5+$G$5+$I$5+$K$5+$M$5+$F$4+$F$5+$F$6+$F$7+$F$8+$F$9)/2</f>
        <v>48</v>
      </c>
      <c r="W14" s="121">
        <f>($D$5+$F$5+$H$5+$J$5+$L$5+$N$5+$E$4+$E$5+$E$6+$E$7+$E$8+$E$9)/2</f>
        <v>38</v>
      </c>
      <c r="X14" s="122">
        <f>V14-W14</f>
        <v>10</v>
      </c>
      <c r="Y14" s="123">
        <f>(S14*2)+(T14*1)</f>
        <v>4</v>
      </c>
    </row>
    <row r="15" spans="16:25" ht="18">
      <c r="P15" s="116" t="s">
        <v>25</v>
      </c>
      <c r="Q15" s="180" t="str">
        <f>$B$7</f>
        <v>Zrínyi M. Bp.</v>
      </c>
      <c r="R15" s="118">
        <f>S15+T15+U15</f>
        <v>3</v>
      </c>
      <c r="S15" s="119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15" s="119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15" s="120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15" s="121">
        <f>($C$7+$E$7+$G$7+$I$7+$K$7+$M$7+$J$4+$J$5+$J$6+$J$7+$J$8+$J$9)/2</f>
        <v>48</v>
      </c>
      <c r="W15" s="121">
        <f>($D$7+$F$7+$H$7+$J$7+$L$7+$N$7+$I$4+$I$5+$I$6+$I$7+$I$8+$I$9)/2</f>
        <v>63</v>
      </c>
      <c r="X15" s="122">
        <f>V15-W15</f>
        <v>-15</v>
      </c>
      <c r="Y15" s="123">
        <f>(S15*2)+(T15*1)</f>
        <v>2</v>
      </c>
    </row>
    <row r="16" spans="16:25" ht="18.75" thickBot="1">
      <c r="P16" s="137" t="s">
        <v>26</v>
      </c>
      <c r="Q16" s="192" t="str">
        <f>$B$8</f>
        <v>Balmazújváros UKE Varga Zs</v>
      </c>
      <c r="R16" s="138">
        <f>S16+T16+U16</f>
        <v>3</v>
      </c>
      <c r="S16" s="139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0</v>
      </c>
      <c r="T16" s="139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16" s="140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3</v>
      </c>
      <c r="V16" s="141">
        <f>($C$8+$E$8+$G$8+$I$8+$K$8+$M$8+$L$4+$L$5+$L$6+$L$7+$L$8+$L$9)/2</f>
        <v>19</v>
      </c>
      <c r="W16" s="141">
        <f>($D$8+$F$8+$H$8+$J$8+$L$8+$N$8+$K$4+$K$5+$K$6+$K$7+$K$8+$K$9)/2</f>
        <v>67</v>
      </c>
      <c r="X16" s="142">
        <f>V16-W16</f>
        <v>-48</v>
      </c>
      <c r="Y16" s="143">
        <f>(S16*2)+(T16*1)</f>
        <v>0</v>
      </c>
    </row>
    <row r="17" ht="16.5" thickTop="1"/>
  </sheetData>
  <sheetProtection/>
  <mergeCells count="6">
    <mergeCell ref="M3:N3"/>
    <mergeCell ref="C3:D3"/>
    <mergeCell ref="E3:F3"/>
    <mergeCell ref="G3:H3"/>
    <mergeCell ref="I3:J3"/>
    <mergeCell ref="K3:L3"/>
  </mergeCells>
  <conditionalFormatting sqref="C4:N9">
    <cfRule type="cellIs" priority="4" dxfId="12" operator="greaterThan" stopIfTrue="1">
      <formula>0</formula>
    </cfRule>
  </conditionalFormatting>
  <conditionalFormatting sqref="R10">
    <cfRule type="cellIs" priority="3" dxfId="13" operator="notEqual" stopIfTrue="1">
      <formula>$Y$10</formula>
    </cfRule>
  </conditionalFormatting>
  <conditionalFormatting sqref="V10">
    <cfRule type="cellIs" priority="2" dxfId="13" operator="notEqual" stopIfTrue="1">
      <formula>$W$10</formula>
    </cfRule>
  </conditionalFormatting>
  <conditionalFormatting sqref="X10">
    <cfRule type="cellIs" priority="1" dxfId="14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Debreceni Sportcentrum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evaneni</dc:creator>
  <cp:keywords/>
  <dc:description/>
  <cp:lastModifiedBy>user</cp:lastModifiedBy>
  <cp:lastPrinted>2013-01-26T19:12:33Z</cp:lastPrinted>
  <dcterms:created xsi:type="dcterms:W3CDTF">2011-01-24T19:15:03Z</dcterms:created>
  <dcterms:modified xsi:type="dcterms:W3CDTF">2014-01-29T10:52:41Z</dcterms:modified>
  <cp:category/>
  <cp:version/>
  <cp:contentType/>
  <cp:contentStatus/>
</cp:coreProperties>
</file>